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lle\Downloads\"/>
    </mc:Choice>
  </mc:AlternateContent>
  <xr:revisionPtr revIDLastSave="0" documentId="13_ncr:1_{A622E53D-1CE6-4F77-A17F-6F470CDA749A}" xr6:coauthVersionLast="47" xr6:coauthVersionMax="47" xr10:uidLastSave="{00000000-0000-0000-0000-000000000000}"/>
  <bookViews>
    <workbookView xWindow="380" yWindow="380" windowWidth="23890" windowHeight="15180" xr2:uid="{00000000-000D-0000-FFFF-FFFF00000000}"/>
  </bookViews>
  <sheets>
    <sheet name="1_단체접수(고교일반)" sheetId="2" r:id="rId1"/>
    <sheet name="2_개인접수(고교일반)" sheetId="4" r:id="rId2"/>
    <sheet name="3_마스터부신청서" sheetId="6" r:id="rId3"/>
    <sheet name="무한도전 종목안내" sheetId="3" r:id="rId4"/>
    <sheet name="부문종목선택" sheetId="5" r:id="rId5"/>
  </sheets>
  <definedNames>
    <definedName name="_xlnm.Print_Area" localSheetId="0">'1_단체접수(고교일반)'!$A$1:$O$208</definedName>
    <definedName name="_xlnm.Print_Area" localSheetId="3">'무한도전 종목안내'!#REF!</definedName>
    <definedName name="_xlnm.Print_Area" localSheetId="4">부문종목선택!$A$1:$C$41</definedName>
    <definedName name="고교부_메이크업">'1_단체접수(고교일반)'!$D$4:$D$5</definedName>
    <definedName name="고교부_헤어">'1_단체접수(고교일반)'!$D$2</definedName>
    <definedName name="마스터부">'3_마스터부신청서'!$B$2:$B$5</definedName>
    <definedName name="부문선택">'1_단체접수(고교일반)'!$A$2:$A$7</definedName>
    <definedName name="일반부_네일">'1_단체접수(고교일반)'!$D$31:$D$36</definedName>
    <definedName name="일반부_메이크업">'1_단체접수(고교일반)'!$D$7:$D$20</definedName>
    <definedName name="일반부_피부">'1_단체접수(고교일반)'!$D$29</definedName>
    <definedName name="일반부_헤어">'1_단체접수(고교일반)'!$D$22:$D$27</definedName>
    <definedName name="작품출품부문" localSheetId="1">'2_개인접수(고교일반)'!$C$2:$C$13</definedName>
    <definedName name="작품출품부문" localSheetId="2">'3_마스터부신청서'!$C$2:$C$13</definedName>
    <definedName name="작품출품부문">'1_단체접수(고교일반)'!$E$2:$E$19</definedName>
    <definedName name="현장_국가실기" localSheetId="1">표2_6[[#All],[현장_국가실기]]</definedName>
    <definedName name="현장_국가실기" localSheetId="2">표2_69[[#All],[열1]]</definedName>
    <definedName name="현장_국가실기" localSheetId="4">#REF!</definedName>
    <definedName name="현장_국가실기">#REF!</definedName>
    <definedName name="현장_일반실기" localSheetId="1">표1_5[[#All],[열1]]</definedName>
    <definedName name="현장_일반실기" localSheetId="2">표1_58[[#All],[열1]]</definedName>
    <definedName name="현장_일반실기" localSheetId="4">'1_단체접수(고교일반)'!$C$1:$C$41</definedName>
    <definedName name="현장_일반실기">'1_단체접수(고교일반)'!$C$1:$C$41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2" l="1"/>
  <c r="I5" i="2"/>
  <c r="L10" i="6" l="1"/>
  <c r="M10" i="6" s="1" a="1"/>
  <c r="M10" i="6" s="1"/>
  <c r="L11" i="6"/>
  <c r="M11" i="6" s="1" a="1"/>
  <c r="M11" i="6" s="1"/>
  <c r="L12" i="6"/>
  <c r="M12" i="6" s="1" a="1"/>
  <c r="M12" i="6" s="1"/>
  <c r="L13" i="6"/>
  <c r="M13" i="6" s="1" a="1"/>
  <c r="M13" i="6" s="1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" i="2"/>
  <c r="M15" i="2" s="1"/>
  <c r="F15" i="2"/>
  <c r="F16" i="2"/>
  <c r="N16" i="2" s="1"/>
  <c r="F17" i="2"/>
  <c r="N17" i="2" s="1"/>
  <c r="F18" i="2"/>
  <c r="F19" i="2"/>
  <c r="F20" i="2"/>
  <c r="F21" i="2"/>
  <c r="N21" i="2" s="1"/>
  <c r="F22" i="2"/>
  <c r="N22" i="2" s="1"/>
  <c r="F23" i="2"/>
  <c r="N23" i="2" s="1"/>
  <c r="F24" i="2"/>
  <c r="N24" i="2" s="1"/>
  <c r="F25" i="2"/>
  <c r="N25" i="2" s="1"/>
  <c r="F26" i="2"/>
  <c r="F27" i="2"/>
  <c r="F28" i="2"/>
  <c r="F29" i="2"/>
  <c r="N29" i="2" s="1"/>
  <c r="F30" i="2"/>
  <c r="N30" i="2" s="1"/>
  <c r="F31" i="2"/>
  <c r="N31" i="2" s="1"/>
  <c r="F32" i="2"/>
  <c r="N32" i="2" s="1"/>
  <c r="F33" i="2"/>
  <c r="N33" i="2" s="1"/>
  <c r="F34" i="2"/>
  <c r="F35" i="2"/>
  <c r="F36" i="2"/>
  <c r="F37" i="2"/>
  <c r="N37" i="2" s="1"/>
  <c r="F38" i="2"/>
  <c r="N38" i="2" s="1"/>
  <c r="F39" i="2"/>
  <c r="N39" i="2" s="1"/>
  <c r="F40" i="2"/>
  <c r="N40" i="2" s="1"/>
  <c r="F41" i="2"/>
  <c r="N41" i="2" s="1"/>
  <c r="F42" i="2"/>
  <c r="F43" i="2"/>
  <c r="F44" i="2"/>
  <c r="F45" i="2"/>
  <c r="N45" i="2" s="1"/>
  <c r="F46" i="2"/>
  <c r="N46" i="2" s="1"/>
  <c r="F47" i="2"/>
  <c r="N47" i="2" s="1"/>
  <c r="F48" i="2"/>
  <c r="N48" i="2" s="1"/>
  <c r="F49" i="2"/>
  <c r="N49" i="2" s="1"/>
  <c r="F50" i="2"/>
  <c r="F51" i="2"/>
  <c r="F52" i="2"/>
  <c r="F53" i="2"/>
  <c r="N53" i="2" s="1"/>
  <c r="F54" i="2"/>
  <c r="N54" i="2" s="1"/>
  <c r="F55" i="2"/>
  <c r="N55" i="2" s="1"/>
  <c r="F56" i="2"/>
  <c r="N56" i="2" s="1"/>
  <c r="F57" i="2"/>
  <c r="N57" i="2" s="1"/>
  <c r="F58" i="2"/>
  <c r="F59" i="2"/>
  <c r="N59" i="2" s="1"/>
  <c r="F60" i="2"/>
  <c r="F61" i="2"/>
  <c r="N61" i="2" s="1"/>
  <c r="F62" i="2"/>
  <c r="N62" i="2" s="1"/>
  <c r="F63" i="2"/>
  <c r="N63" i="2" s="1"/>
  <c r="F64" i="2"/>
  <c r="N64" i="2" s="1"/>
  <c r="F65" i="2"/>
  <c r="N65" i="2" s="1"/>
  <c r="F66" i="2"/>
  <c r="F67" i="2"/>
  <c r="F68" i="2"/>
  <c r="F69" i="2"/>
  <c r="N69" i="2" s="1"/>
  <c r="F70" i="2"/>
  <c r="N70" i="2" s="1"/>
  <c r="F71" i="2"/>
  <c r="N71" i="2" s="1"/>
  <c r="F72" i="2"/>
  <c r="N72" i="2" s="1"/>
  <c r="F73" i="2"/>
  <c r="N73" i="2" s="1"/>
  <c r="F74" i="2"/>
  <c r="F75" i="2"/>
  <c r="F76" i="2"/>
  <c r="F77" i="2"/>
  <c r="N77" i="2" s="1"/>
  <c r="F78" i="2"/>
  <c r="N78" i="2" s="1"/>
  <c r="F79" i="2"/>
  <c r="N79" i="2" s="1"/>
  <c r="F80" i="2"/>
  <c r="N80" i="2" s="1"/>
  <c r="F81" i="2"/>
  <c r="N81" i="2" s="1"/>
  <c r="F82" i="2"/>
  <c r="F83" i="2"/>
  <c r="N83" i="2" s="1"/>
  <c r="F84" i="2"/>
  <c r="F85" i="2"/>
  <c r="N85" i="2" s="1"/>
  <c r="F86" i="2"/>
  <c r="N86" i="2" s="1"/>
  <c r="F87" i="2"/>
  <c r="N87" i="2" s="1"/>
  <c r="F88" i="2"/>
  <c r="N88" i="2" s="1"/>
  <c r="F89" i="2"/>
  <c r="N89" i="2" s="1"/>
  <c r="F90" i="2"/>
  <c r="F91" i="2"/>
  <c r="F92" i="2"/>
  <c r="F93" i="2"/>
  <c r="N93" i="2" s="1"/>
  <c r="F94" i="2"/>
  <c r="N94" i="2" s="1"/>
  <c r="F95" i="2"/>
  <c r="N95" i="2" s="1"/>
  <c r="F96" i="2"/>
  <c r="N96" i="2" s="1"/>
  <c r="F97" i="2"/>
  <c r="N97" i="2" s="1"/>
  <c r="F98" i="2"/>
  <c r="F99" i="2"/>
  <c r="F100" i="2"/>
  <c r="F101" i="2"/>
  <c r="N101" i="2" s="1"/>
  <c r="F102" i="2"/>
  <c r="N102" i="2" s="1"/>
  <c r="F103" i="2"/>
  <c r="N103" i="2" s="1"/>
  <c r="F104" i="2"/>
  <c r="N104" i="2" s="1"/>
  <c r="F105" i="2"/>
  <c r="N105" i="2" s="1"/>
  <c r="F106" i="2"/>
  <c r="F107" i="2"/>
  <c r="N107" i="2" s="1"/>
  <c r="F108" i="2"/>
  <c r="F109" i="2"/>
  <c r="N109" i="2" s="1"/>
  <c r="F110" i="2"/>
  <c r="N110" i="2" s="1"/>
  <c r="F111" i="2"/>
  <c r="N111" i="2" s="1"/>
  <c r="F112" i="2"/>
  <c r="N112" i="2" s="1"/>
  <c r="F113" i="2"/>
  <c r="N113" i="2" s="1"/>
  <c r="F114" i="2"/>
  <c r="F115" i="2"/>
  <c r="F116" i="2"/>
  <c r="F117" i="2"/>
  <c r="N117" i="2" s="1"/>
  <c r="F118" i="2"/>
  <c r="N118" i="2" s="1"/>
  <c r="F119" i="2"/>
  <c r="N119" i="2" s="1"/>
  <c r="F120" i="2"/>
  <c r="N120" i="2" s="1"/>
  <c r="F121" i="2"/>
  <c r="N121" i="2" s="1"/>
  <c r="F122" i="2"/>
  <c r="F123" i="2"/>
  <c r="F124" i="2"/>
  <c r="F125" i="2"/>
  <c r="N125" i="2" s="1"/>
  <c r="F126" i="2"/>
  <c r="N126" i="2" s="1"/>
  <c r="F127" i="2"/>
  <c r="N127" i="2" s="1"/>
  <c r="F128" i="2"/>
  <c r="N128" i="2" s="1"/>
  <c r="F129" i="2"/>
  <c r="N129" i="2" s="1"/>
  <c r="F130" i="2"/>
  <c r="F131" i="2"/>
  <c r="N131" i="2" s="1"/>
  <c r="F132" i="2"/>
  <c r="F133" i="2"/>
  <c r="N133" i="2" s="1"/>
  <c r="F134" i="2"/>
  <c r="N134" i="2" s="1"/>
  <c r="F135" i="2"/>
  <c r="N135" i="2" s="1"/>
  <c r="F136" i="2"/>
  <c r="N136" i="2" s="1"/>
  <c r="F137" i="2"/>
  <c r="N137" i="2" s="1"/>
  <c r="F138" i="2"/>
  <c r="F139" i="2"/>
  <c r="F140" i="2"/>
  <c r="F141" i="2"/>
  <c r="N141" i="2" s="1"/>
  <c r="F142" i="2"/>
  <c r="N142" i="2" s="1"/>
  <c r="F143" i="2"/>
  <c r="N143" i="2" s="1"/>
  <c r="F144" i="2"/>
  <c r="N144" i="2" s="1"/>
  <c r="F145" i="2"/>
  <c r="N145" i="2" s="1"/>
  <c r="F146" i="2"/>
  <c r="F147" i="2"/>
  <c r="F148" i="2"/>
  <c r="F149" i="2"/>
  <c r="N149" i="2" s="1"/>
  <c r="F150" i="2"/>
  <c r="N150" i="2" s="1"/>
  <c r="F151" i="2"/>
  <c r="N151" i="2" s="1"/>
  <c r="F152" i="2"/>
  <c r="N152" i="2" s="1"/>
  <c r="F153" i="2"/>
  <c r="N153" i="2" s="1"/>
  <c r="F154" i="2"/>
  <c r="F155" i="2"/>
  <c r="N155" i="2" s="1"/>
  <c r="F156" i="2"/>
  <c r="F157" i="2"/>
  <c r="N157" i="2" s="1"/>
  <c r="F158" i="2"/>
  <c r="N158" i="2" s="1"/>
  <c r="F159" i="2"/>
  <c r="N159" i="2" s="1"/>
  <c r="F160" i="2"/>
  <c r="N160" i="2" s="1"/>
  <c r="F161" i="2"/>
  <c r="N161" i="2" s="1"/>
  <c r="F162" i="2"/>
  <c r="F163" i="2"/>
  <c r="F164" i="2"/>
  <c r="F165" i="2"/>
  <c r="N165" i="2" s="1"/>
  <c r="F166" i="2"/>
  <c r="N166" i="2" s="1"/>
  <c r="F167" i="2"/>
  <c r="N167" i="2" s="1"/>
  <c r="F168" i="2"/>
  <c r="N168" i="2" s="1"/>
  <c r="F169" i="2"/>
  <c r="N169" i="2" s="1"/>
  <c r="F170" i="2"/>
  <c r="F171" i="2"/>
  <c r="N171" i="2" s="1"/>
  <c r="F172" i="2"/>
  <c r="F173" i="2"/>
  <c r="N173" i="2" s="1"/>
  <c r="F174" i="2"/>
  <c r="N174" i="2" s="1"/>
  <c r="F175" i="2"/>
  <c r="N175" i="2" s="1"/>
  <c r="F176" i="2"/>
  <c r="N176" i="2" s="1"/>
  <c r="F177" i="2"/>
  <c r="N177" i="2" s="1"/>
  <c r="F178" i="2"/>
  <c r="F179" i="2"/>
  <c r="F180" i="2"/>
  <c r="F181" i="2"/>
  <c r="N181" i="2" s="1"/>
  <c r="F182" i="2"/>
  <c r="N182" i="2" s="1"/>
  <c r="F183" i="2"/>
  <c r="N183" i="2" s="1"/>
  <c r="F184" i="2"/>
  <c r="N184" i="2" s="1"/>
  <c r="F185" i="2"/>
  <c r="N185" i="2" s="1"/>
  <c r="F186" i="2"/>
  <c r="F187" i="2"/>
  <c r="F188" i="2"/>
  <c r="F189" i="2"/>
  <c r="N189" i="2" s="1"/>
  <c r="F190" i="2"/>
  <c r="N190" i="2" s="1"/>
  <c r="F191" i="2"/>
  <c r="N191" i="2" s="1"/>
  <c r="F192" i="2"/>
  <c r="N192" i="2" s="1"/>
  <c r="F193" i="2"/>
  <c r="N193" i="2" s="1"/>
  <c r="F194" i="2"/>
  <c r="F195" i="2"/>
  <c r="N195" i="2" s="1"/>
  <c r="F196" i="2"/>
  <c r="F197" i="2"/>
  <c r="N197" i="2" s="1"/>
  <c r="F198" i="2"/>
  <c r="N198" i="2" s="1"/>
  <c r="F199" i="2"/>
  <c r="N199" i="2" s="1"/>
  <c r="F200" i="2"/>
  <c r="N200" i="2" s="1"/>
  <c r="F201" i="2"/>
  <c r="N201" i="2" s="1"/>
  <c r="F202" i="2"/>
  <c r="F203" i="2"/>
  <c r="F204" i="2"/>
  <c r="F205" i="2"/>
  <c r="N205" i="2" s="1"/>
  <c r="F206" i="2"/>
  <c r="N206" i="2" s="1"/>
  <c r="F207" i="2"/>
  <c r="N207" i="2" s="1"/>
  <c r="F208" i="2"/>
  <c r="N208" i="2" s="1"/>
  <c r="F10" i="2"/>
  <c r="F11" i="2"/>
  <c r="F12" i="2"/>
  <c r="F13" i="2"/>
  <c r="F14" i="2"/>
  <c r="F9" i="2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2" i="5"/>
  <c r="L13" i="4"/>
  <c r="M13" i="4" s="1" a="1"/>
  <c r="M13" i="4" s="1"/>
  <c r="L12" i="4"/>
  <c r="M12" i="4" s="1" a="1"/>
  <c r="M12" i="4" s="1"/>
  <c r="L11" i="4"/>
  <c r="M11" i="4" s="1" a="1"/>
  <c r="M11" i="4" s="1"/>
  <c r="L10" i="4"/>
  <c r="M10" i="4" s="1" a="1"/>
  <c r="M10" i="4" s="1"/>
  <c r="L9" i="4"/>
  <c r="M9" i="4" s="1" a="1"/>
  <c r="M9" i="4" s="1"/>
  <c r="O49" i="2" l="1"/>
  <c r="O81" i="2"/>
  <c r="O121" i="2"/>
  <c r="O153" i="2"/>
  <c r="O161" i="2"/>
  <c r="O193" i="2"/>
  <c r="O201" i="2"/>
  <c r="N15" i="2"/>
  <c r="O15" i="2" s="1"/>
  <c r="O18" i="2"/>
  <c r="O26" i="2"/>
  <c r="O34" i="2"/>
  <c r="O42" i="2"/>
  <c r="O50" i="2"/>
  <c r="O58" i="2"/>
  <c r="O66" i="2"/>
  <c r="O74" i="2"/>
  <c r="O82" i="2"/>
  <c r="O90" i="2"/>
  <c r="O98" i="2"/>
  <c r="O106" i="2"/>
  <c r="O114" i="2"/>
  <c r="O122" i="2"/>
  <c r="O130" i="2"/>
  <c r="O138" i="2"/>
  <c r="O146" i="2"/>
  <c r="O154" i="2"/>
  <c r="O162" i="2"/>
  <c r="O170" i="2"/>
  <c r="O178" i="2"/>
  <c r="O186" i="2"/>
  <c r="O194" i="2"/>
  <c r="O202" i="2"/>
  <c r="O203" i="2"/>
  <c r="O17" i="2"/>
  <c r="O65" i="2"/>
  <c r="O97" i="2"/>
  <c r="O137" i="2"/>
  <c r="O169" i="2"/>
  <c r="O35" i="2"/>
  <c r="O75" i="2"/>
  <c r="O107" i="2"/>
  <c r="O139" i="2"/>
  <c r="O163" i="2"/>
  <c r="O187" i="2"/>
  <c r="O20" i="2"/>
  <c r="O52" i="2"/>
  <c r="O84" i="2"/>
  <c r="O116" i="2"/>
  <c r="O148" i="2"/>
  <c r="O188" i="2"/>
  <c r="O21" i="2"/>
  <c r="O29" i="2"/>
  <c r="O37" i="2"/>
  <c r="O45" i="2"/>
  <c r="O53" i="2"/>
  <c r="O61" i="2"/>
  <c r="O69" i="2"/>
  <c r="O77" i="2"/>
  <c r="O85" i="2"/>
  <c r="O93" i="2"/>
  <c r="O101" i="2"/>
  <c r="O109" i="2"/>
  <c r="O117" i="2"/>
  <c r="O125" i="2"/>
  <c r="O133" i="2"/>
  <c r="O141" i="2"/>
  <c r="O149" i="2"/>
  <c r="O157" i="2"/>
  <c r="O165" i="2"/>
  <c r="O173" i="2"/>
  <c r="O181" i="2"/>
  <c r="O189" i="2"/>
  <c r="O197" i="2"/>
  <c r="O205" i="2"/>
  <c r="O33" i="2"/>
  <c r="O113" i="2"/>
  <c r="O43" i="2"/>
  <c r="O67" i="2"/>
  <c r="O99" i="2"/>
  <c r="O171" i="2"/>
  <c r="O44" i="2"/>
  <c r="O76" i="2"/>
  <c r="O108" i="2"/>
  <c r="O132" i="2"/>
  <c r="O156" i="2"/>
  <c r="O172" i="2"/>
  <c r="O204" i="2"/>
  <c r="O22" i="2"/>
  <c r="O30" i="2"/>
  <c r="O38" i="2"/>
  <c r="O46" i="2"/>
  <c r="O54" i="2"/>
  <c r="O62" i="2"/>
  <c r="O70" i="2"/>
  <c r="O78" i="2"/>
  <c r="O86" i="2"/>
  <c r="O94" i="2"/>
  <c r="O102" i="2"/>
  <c r="O110" i="2"/>
  <c r="O118" i="2"/>
  <c r="O126" i="2"/>
  <c r="O134" i="2"/>
  <c r="O142" i="2"/>
  <c r="O150" i="2"/>
  <c r="O158" i="2"/>
  <c r="O166" i="2"/>
  <c r="O174" i="2"/>
  <c r="O182" i="2"/>
  <c r="O190" i="2"/>
  <c r="O198" i="2"/>
  <c r="O206" i="2"/>
  <c r="O41" i="2"/>
  <c r="O73" i="2"/>
  <c r="O105" i="2"/>
  <c r="O129" i="2"/>
  <c r="O177" i="2"/>
  <c r="O27" i="2"/>
  <c r="O59" i="2"/>
  <c r="O91" i="2"/>
  <c r="O123" i="2"/>
  <c r="O147" i="2"/>
  <c r="O195" i="2"/>
  <c r="O36" i="2"/>
  <c r="O68" i="2"/>
  <c r="O92" i="2"/>
  <c r="O124" i="2"/>
  <c r="O140" i="2"/>
  <c r="O164" i="2"/>
  <c r="O196" i="2"/>
  <c r="O23" i="2"/>
  <c r="O31" i="2"/>
  <c r="O39" i="2"/>
  <c r="O47" i="2"/>
  <c r="O55" i="2"/>
  <c r="O63" i="2"/>
  <c r="O71" i="2"/>
  <c r="O79" i="2"/>
  <c r="O87" i="2"/>
  <c r="O95" i="2"/>
  <c r="O103" i="2"/>
  <c r="O111" i="2"/>
  <c r="O119" i="2"/>
  <c r="O127" i="2"/>
  <c r="O135" i="2"/>
  <c r="O143" i="2"/>
  <c r="O151" i="2"/>
  <c r="O159" i="2"/>
  <c r="O167" i="2"/>
  <c r="O175" i="2"/>
  <c r="O183" i="2"/>
  <c r="O191" i="2"/>
  <c r="O199" i="2"/>
  <c r="O207" i="2"/>
  <c r="O25" i="2"/>
  <c r="O57" i="2"/>
  <c r="O89" i="2"/>
  <c r="O145" i="2"/>
  <c r="O185" i="2"/>
  <c r="O19" i="2"/>
  <c r="O51" i="2"/>
  <c r="O83" i="2"/>
  <c r="O115" i="2"/>
  <c r="O131" i="2"/>
  <c r="O155" i="2"/>
  <c r="O179" i="2"/>
  <c r="O28" i="2"/>
  <c r="O60" i="2"/>
  <c r="O100" i="2"/>
  <c r="O180" i="2"/>
  <c r="O16" i="2"/>
  <c r="O24" i="2"/>
  <c r="O32" i="2"/>
  <c r="O40" i="2"/>
  <c r="O48" i="2"/>
  <c r="O56" i="2"/>
  <c r="O64" i="2"/>
  <c r="O72" i="2"/>
  <c r="O80" i="2"/>
  <c r="O88" i="2"/>
  <c r="O96" i="2"/>
  <c r="O104" i="2"/>
  <c r="O112" i="2"/>
  <c r="O120" i="2"/>
  <c r="O128" i="2"/>
  <c r="O136" i="2"/>
  <c r="O144" i="2"/>
  <c r="O152" i="2"/>
  <c r="O160" i="2"/>
  <c r="O168" i="2"/>
  <c r="O176" i="2"/>
  <c r="O184" i="2"/>
  <c r="O192" i="2"/>
  <c r="O200" i="2"/>
  <c r="O208" i="2"/>
  <c r="N204" i="2"/>
  <c r="N196" i="2"/>
  <c r="N188" i="2"/>
  <c r="N180" i="2"/>
  <c r="N172" i="2"/>
  <c r="N164" i="2"/>
  <c r="N156" i="2"/>
  <c r="N148" i="2"/>
  <c r="N140" i="2"/>
  <c r="N132" i="2"/>
  <c r="N124" i="2"/>
  <c r="N116" i="2"/>
  <c r="N108" i="2"/>
  <c r="N100" i="2"/>
  <c r="N92" i="2"/>
  <c r="N84" i="2"/>
  <c r="N76" i="2"/>
  <c r="N68" i="2"/>
  <c r="N60" i="2"/>
  <c r="N52" i="2"/>
  <c r="N44" i="2"/>
  <c r="N36" i="2"/>
  <c r="N28" i="2"/>
  <c r="N20" i="2"/>
  <c r="N187" i="2"/>
  <c r="N163" i="2"/>
  <c r="N139" i="2"/>
  <c r="N115" i="2"/>
  <c r="N91" i="2"/>
  <c r="N67" i="2"/>
  <c r="N35" i="2"/>
  <c r="N202" i="2"/>
  <c r="N194" i="2"/>
  <c r="N186" i="2"/>
  <c r="N178" i="2"/>
  <c r="N170" i="2"/>
  <c r="N162" i="2"/>
  <c r="N154" i="2"/>
  <c r="N146" i="2"/>
  <c r="N138" i="2"/>
  <c r="N130" i="2"/>
  <c r="N122" i="2"/>
  <c r="N114" i="2"/>
  <c r="N106" i="2"/>
  <c r="N98" i="2"/>
  <c r="N90" i="2"/>
  <c r="N82" i="2"/>
  <c r="N74" i="2"/>
  <c r="N66" i="2"/>
  <c r="N58" i="2"/>
  <c r="N50" i="2"/>
  <c r="N42" i="2"/>
  <c r="N34" i="2"/>
  <c r="N26" i="2"/>
  <c r="N18" i="2"/>
  <c r="N203" i="2"/>
  <c r="N179" i="2"/>
  <c r="N147" i="2"/>
  <c r="N123" i="2"/>
  <c r="N99" i="2"/>
  <c r="N75" i="2"/>
  <c r="N51" i="2"/>
  <c r="N43" i="2"/>
  <c r="N27" i="2"/>
  <c r="N19" i="2"/>
  <c r="M9" i="2"/>
  <c r="N10" i="2"/>
  <c r="O10" i="2" s="1"/>
  <c r="N14" i="2"/>
  <c r="O14" i="2" s="1"/>
  <c r="N13" i="2"/>
  <c r="O13" i="2" s="1"/>
  <c r="N12" i="2"/>
  <c r="O12" i="2" s="1"/>
  <c r="N11" i="2"/>
  <c r="O11" i="2" s="1"/>
  <c r="M14" i="2"/>
  <c r="M13" i="2"/>
  <c r="M12" i="2"/>
  <c r="M11" i="2"/>
  <c r="M10" i="2"/>
  <c r="N9" i="2"/>
  <c r="O9" i="2" s="1"/>
  <c r="I6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<sst xmlns="http://schemas.openxmlformats.org/spreadsheetml/2006/main" count="530" uniqueCount="230">
  <si>
    <t>성명</t>
  </si>
  <si>
    <t>no.</t>
    <phoneticPr fontId="2" type="noConversion"/>
  </si>
  <si>
    <t>교육기관명</t>
    <phoneticPr fontId="2" type="noConversion"/>
  </si>
  <si>
    <t>웨딩메이크업</t>
  </si>
  <si>
    <t>패션메이크업</t>
  </si>
  <si>
    <t>환타지메이크업</t>
  </si>
  <si>
    <r>
      <t>캐릭터메이크업</t>
    </r>
    <r>
      <rPr>
        <b/>
        <sz val="9"/>
        <color rgb="FF000000"/>
        <rFont val="나눔고딕"/>
        <family val="3"/>
        <charset val="129"/>
      </rPr>
      <t>(2D)</t>
    </r>
  </si>
  <si>
    <r>
      <t>캐릭터메이크업</t>
    </r>
    <r>
      <rPr>
        <b/>
        <sz val="9"/>
        <color rgb="FF000000"/>
        <rFont val="나눔고딕"/>
        <family val="3"/>
        <charset val="129"/>
      </rPr>
      <t>(3D)</t>
    </r>
  </si>
  <si>
    <t>아트마스크</t>
  </si>
  <si>
    <t>뷰티일러스트</t>
  </si>
  <si>
    <t>마네킨 바디아트</t>
  </si>
  <si>
    <t>바디아트</t>
  </si>
  <si>
    <t>웨딩 업스타일</t>
  </si>
  <si>
    <t>창작커트</t>
  </si>
  <si>
    <t>살롱아트</t>
  </si>
  <si>
    <t>평면아트</t>
  </si>
  <si>
    <t>믹스미디어</t>
  </si>
  <si>
    <t>뷰티디자인(반영구 엠보)</t>
    <phoneticPr fontId="2" type="noConversion"/>
  </si>
  <si>
    <t>뷰티디자인(반영구 콤보)</t>
    <phoneticPr fontId="2" type="noConversion"/>
  </si>
  <si>
    <t>창작업스타일</t>
  </si>
  <si>
    <r>
      <t xml:space="preserve">[메이크업 4과제] </t>
    </r>
    <r>
      <rPr>
        <b/>
        <sz val="11"/>
        <color rgb="FF000000"/>
        <rFont val="나눔고딕"/>
        <family val="3"/>
        <charset val="129"/>
      </rPr>
      <t>속눈썹연장</t>
    </r>
    <phoneticPr fontId="2" type="noConversion"/>
  </si>
  <si>
    <r>
      <t xml:space="preserve">[헤어아트 2과제] </t>
    </r>
    <r>
      <rPr>
        <b/>
        <sz val="11"/>
        <color rgb="FF000000"/>
        <rFont val="나눔고딕"/>
        <family val="3"/>
        <charset val="129"/>
      </rPr>
      <t>헤어커트</t>
    </r>
    <phoneticPr fontId="2" type="noConversion"/>
  </si>
  <si>
    <r>
      <t xml:space="preserve">[헤어아트 4과제] </t>
    </r>
    <r>
      <rPr>
        <b/>
        <sz val="11"/>
        <color rgb="FF000000"/>
        <rFont val="나눔고딕"/>
        <family val="3"/>
        <charset val="129"/>
      </rPr>
      <t>퍼머넌트</t>
    </r>
    <phoneticPr fontId="2" type="noConversion"/>
  </si>
  <si>
    <r>
      <t xml:space="preserve">[네일아트 1과제] </t>
    </r>
    <r>
      <rPr>
        <b/>
        <sz val="11"/>
        <color rgb="FF000000"/>
        <rFont val="나눔고딕"/>
        <family val="3"/>
        <charset val="129"/>
      </rPr>
      <t>매니큐어</t>
    </r>
    <phoneticPr fontId="2" type="noConversion"/>
  </si>
  <si>
    <r>
      <t xml:space="preserve">연락처
</t>
    </r>
    <r>
      <rPr>
        <sz val="12"/>
        <color rgb="FF000000"/>
        <rFont val="맑은 고딕"/>
        <family val="3"/>
        <charset val="129"/>
        <scheme val="minor"/>
      </rPr>
      <t>(예.010-8182-5970)</t>
    </r>
    <phoneticPr fontId="2" type="noConversion"/>
  </si>
  <si>
    <r>
      <t xml:space="preserve">생년월일
</t>
    </r>
    <r>
      <rPr>
        <sz val="12"/>
        <color rgb="FF000000"/>
        <rFont val="맑은 고딕"/>
        <family val="3"/>
        <charset val="129"/>
        <scheme val="minor"/>
      </rPr>
      <t>(예.20030405)</t>
    </r>
    <phoneticPr fontId="2" type="noConversion"/>
  </si>
  <si>
    <t>작품출품부문</t>
    <phoneticPr fontId="2" type="noConversion"/>
  </si>
  <si>
    <t>[메이크업 3과제] 캐릭터메이크업</t>
    <phoneticPr fontId="2" type="noConversion"/>
  </si>
  <si>
    <t>[메이크업 2과제] 시대메이크업</t>
    <phoneticPr fontId="2" type="noConversion"/>
  </si>
  <si>
    <t>[메이크업 1과제] 뷰티메이크업</t>
    <phoneticPr fontId="2" type="noConversion"/>
  </si>
  <si>
    <t>현장_국가실기</t>
    <phoneticPr fontId="2" type="noConversion"/>
  </si>
  <si>
    <t>[네일아트 2과제] 젤매니큐어</t>
    <phoneticPr fontId="2" type="noConversion"/>
  </si>
  <si>
    <t>[네일아트 3과제] 인조네일</t>
    <phoneticPr fontId="2" type="noConversion"/>
  </si>
  <si>
    <t>[피부미용] 페이셜</t>
    <phoneticPr fontId="2" type="noConversion"/>
  </si>
  <si>
    <t xml:space="preserve">[이용사] 헤어커트 </t>
    <phoneticPr fontId="2" type="noConversion"/>
  </si>
  <si>
    <t>종목
개수</t>
    <phoneticPr fontId="2" type="noConversion"/>
  </si>
  <si>
    <t>출전비 합계</t>
    <phoneticPr fontId="2" type="noConversion"/>
  </si>
  <si>
    <t>010-8888-9999</t>
    <phoneticPr fontId="2" type="noConversion"/>
  </si>
  <si>
    <r>
      <rPr>
        <b/>
        <sz val="14"/>
        <rFont val="맑은 고딕"/>
        <family val="3"/>
        <charset val="129"/>
        <scheme val="minor"/>
      </rPr>
      <t>1. 부문선택</t>
    </r>
    <r>
      <rPr>
        <b/>
        <sz val="10"/>
        <color rgb="FFFF0000"/>
        <rFont val="맑은 고딕"/>
        <family val="3"/>
        <charset val="129"/>
        <scheme val="minor"/>
      </rPr>
      <t xml:space="preserve">
→ 셀 우측의 화살표로 선택</t>
    </r>
    <phoneticPr fontId="2" type="noConversion"/>
  </si>
  <si>
    <t>김하늘</t>
    <phoneticPr fontId="2" type="noConversion"/>
  </si>
  <si>
    <t>010-8888-7777</t>
    <phoneticPr fontId="2" type="noConversion"/>
  </si>
  <si>
    <r>
      <rPr>
        <sz val="14"/>
        <color theme="0"/>
        <rFont val="HY견고딕"/>
        <family val="1"/>
        <charset val="129"/>
      </rPr>
      <t>기관대표자명</t>
    </r>
    <r>
      <rPr>
        <sz val="11"/>
        <color theme="0"/>
        <rFont val="HY견고딕"/>
        <family val="1"/>
        <charset val="129"/>
      </rPr>
      <t>(직위)</t>
    </r>
    <phoneticPr fontId="2" type="noConversion"/>
  </si>
  <si>
    <r>
      <rPr>
        <sz val="14"/>
        <color theme="0"/>
        <rFont val="HY견고딕"/>
        <family val="1"/>
        <charset val="129"/>
      </rPr>
      <t>연락처</t>
    </r>
    <r>
      <rPr>
        <sz val="11"/>
        <color theme="0"/>
        <rFont val="HY견고딕"/>
        <family val="1"/>
        <charset val="129"/>
      </rPr>
      <t>(HP)</t>
    </r>
    <phoneticPr fontId="2" type="noConversion"/>
  </si>
  <si>
    <t>열1</t>
  </si>
  <si>
    <t>입금자명/입금일자</t>
    <phoneticPr fontId="2" type="noConversion"/>
  </si>
  <si>
    <t>기타사항</t>
    <phoneticPr fontId="2" type="noConversion"/>
  </si>
  <si>
    <t>010-7878-8989</t>
    <phoneticPr fontId="2" type="noConversion"/>
  </si>
  <si>
    <t>웨딩메이크업</t>
    <phoneticPr fontId="2" type="noConversion"/>
  </si>
  <si>
    <t>김사라</t>
    <phoneticPr fontId="2" type="noConversion"/>
  </si>
  <si>
    <t>김아린</t>
    <phoneticPr fontId="2" type="noConversion"/>
  </si>
  <si>
    <t>010-8888-9797</t>
    <phoneticPr fontId="2" type="noConversion"/>
  </si>
  <si>
    <r>
      <rPr>
        <b/>
        <sz val="14"/>
        <color rgb="FFC00000"/>
        <rFont val="Segoe UI Symbol"/>
        <family val="2"/>
      </rPr>
      <t xml:space="preserve">    ☑</t>
    </r>
    <r>
      <rPr>
        <b/>
        <sz val="14"/>
        <color rgb="FFC00000"/>
        <rFont val="맑은 고딕"/>
        <family val="3"/>
        <charset val="129"/>
        <scheme val="major"/>
      </rPr>
      <t xml:space="preserve"> </t>
    </r>
    <r>
      <rPr>
        <b/>
        <sz val="16"/>
        <color rgb="FFC00000"/>
        <rFont val="맑은 고딕"/>
        <family val="3"/>
        <charset val="129"/>
        <scheme val="major"/>
      </rPr>
      <t>유의사항</t>
    </r>
    <r>
      <rPr>
        <b/>
        <sz val="14"/>
        <color rgb="FFC00000"/>
        <rFont val="맑은 고딕"/>
        <family val="3"/>
        <charset val="129"/>
        <scheme val="major"/>
      </rPr>
      <t xml:space="preserve">  : 하단 ①,②의 "부문과 종목명"은 </t>
    </r>
    <r>
      <rPr>
        <b/>
        <u/>
        <sz val="14"/>
        <color rgb="FFC00000"/>
        <rFont val="맑은 고딕"/>
        <family val="3"/>
        <charset val="129"/>
        <scheme val="major"/>
      </rPr>
      <t xml:space="preserve">선택화살표    로 완성해주세요. </t>
    </r>
    <r>
      <rPr>
        <b/>
        <sz val="14"/>
        <color rgb="FFC00000"/>
        <rFont val="맑은 고딕"/>
        <family val="3"/>
        <charset val="129"/>
        <scheme val="major"/>
      </rPr>
      <t xml:space="preserve">
    ①부문 선택 후 ②종목명을 선택</t>
    </r>
    <r>
      <rPr>
        <b/>
        <sz val="12"/>
        <color theme="5" tint="0.39997558519241921"/>
        <rFont val="맑은 고딕"/>
        <family val="3"/>
        <charset val="129"/>
        <scheme val="major"/>
      </rPr>
      <t>(셀을 클릭하면 화살표가 나타납니다.)</t>
    </r>
    <r>
      <rPr>
        <b/>
        <sz val="14"/>
        <color theme="5" tint="0.39997558519241921"/>
        <rFont val="맑은 고딕"/>
        <family val="3"/>
        <charset val="129"/>
        <scheme val="major"/>
      </rPr>
      <t xml:space="preserve">
    </t>
    </r>
    <r>
      <rPr>
        <b/>
        <sz val="14"/>
        <rFont val="맑은 고딕"/>
        <family val="3"/>
        <charset val="129"/>
        <scheme val="major"/>
      </rPr>
      <t xml:space="preserve">  •  </t>
    </r>
    <r>
      <rPr>
        <b/>
        <sz val="12"/>
        <rFont val="맑은 고딕"/>
        <family val="3"/>
        <charset val="129"/>
        <scheme val="major"/>
      </rPr>
      <t xml:space="preserve">종목명 접수오류가 빈번하니 원활한 대회진행을 위하여 협조부탁드립니다.
 • 생년월일&amp;연락처에 기호를 다르게 넣으면 
동일 출전자로 인식되지않아 중복할인이 적용되지않습니다. </t>
    </r>
    <phoneticPr fontId="2" type="noConversion"/>
  </si>
  <si>
    <t>참가자명</t>
    <phoneticPr fontId="2" type="noConversion"/>
  </si>
  <si>
    <t>고교부</t>
  </si>
  <si>
    <t>고교부</t>
    <phoneticPr fontId="2" type="noConversion"/>
  </si>
  <si>
    <t>일반부</t>
  </si>
  <si>
    <t>일반부</t>
    <phoneticPr fontId="2" type="noConversion"/>
  </si>
  <si>
    <t>마스터부</t>
    <phoneticPr fontId="2" type="noConversion"/>
  </si>
  <si>
    <t>중복출전</t>
    <phoneticPr fontId="2" type="noConversion"/>
  </si>
  <si>
    <t>(중복출전 시 1종목당)</t>
    <phoneticPr fontId="2" type="noConversion"/>
  </si>
  <si>
    <t>접수확인 이메일</t>
    <phoneticPr fontId="2" type="noConversion"/>
  </si>
  <si>
    <t>40분</t>
  </si>
  <si>
    <t>25분</t>
  </si>
  <si>
    <t>50분</t>
  </si>
  <si>
    <t>90분</t>
  </si>
  <si>
    <t>뷰티디자인</t>
  </si>
  <si>
    <t>180분</t>
  </si>
  <si>
    <t>240분</t>
  </si>
  <si>
    <t>헤어</t>
  </si>
  <si>
    <t>30분</t>
  </si>
  <si>
    <t>35분</t>
  </si>
  <si>
    <t>웨딩업스타일</t>
  </si>
  <si>
    <t>네일</t>
  </si>
  <si>
    <t>60분</t>
  </si>
  <si>
    <t>피부</t>
  </si>
  <si>
    <t>메이크업</t>
  </si>
  <si>
    <t>140분</t>
  </si>
  <si>
    <t>헤어아트</t>
  </si>
  <si>
    <t>네일아트</t>
  </si>
  <si>
    <t>150분</t>
  </si>
  <si>
    <t>이용사</t>
  </si>
  <si>
    <t>130분</t>
  </si>
  <si>
    <t>부문</t>
  </si>
  <si>
    <t>종목</t>
  </si>
  <si>
    <t>경기시간</t>
  </si>
  <si>
    <t>10:00~10:40</t>
  </si>
  <si>
    <t>캐릭터(2D)메이크업</t>
  </si>
  <si>
    <t>10:00~11:30</t>
  </si>
  <si>
    <t xml:space="preserve">크리에이티브 메이크업 </t>
  </si>
  <si>
    <t>10:00~13:00</t>
  </si>
  <si>
    <t>10:00~14:00</t>
  </si>
  <si>
    <t>10:00~10:30</t>
  </si>
  <si>
    <t>10:00~10:25</t>
  </si>
  <si>
    <t>10:00~10:50</t>
  </si>
  <si>
    <t>12:00~12:40</t>
  </si>
  <si>
    <t>12:00~13:30</t>
  </si>
  <si>
    <t>캐릭터(3D)메이크업</t>
  </si>
  <si>
    <t>12:00~12:35</t>
  </si>
  <si>
    <t>12:00~12:50</t>
  </si>
  <si>
    <t>14:00~14:40</t>
  </si>
  <si>
    <t>14:00~14:25</t>
  </si>
  <si>
    <t>14:00~14:50</t>
  </si>
  <si>
    <t>14:00~15:00</t>
  </si>
  <si>
    <t>14:00~14:30</t>
  </si>
  <si>
    <t>14:00~14:35</t>
  </si>
  <si>
    <t>웨딩&amp;환타지메이크업-패션&amp;특수분장-방송&amp;무대분장(3과제)</t>
  </si>
  <si>
    <t>10:00~13:20</t>
  </si>
  <si>
    <t>트렌드 미용컷트-헤어스타일링-그라데이션 컬러링-업스타일(4과제)</t>
  </si>
  <si>
    <t>10:00~13:10</t>
  </si>
  <si>
    <t>네일케어&amp;컬러링-젤매니큐어-익스텐션(3과제)</t>
  </si>
  <si>
    <t>트렌드 이용컷트-이용스타일링-수염스타일링-창작와인딩 외(3과제)</t>
  </si>
  <si>
    <t>1부</t>
    <phoneticPr fontId="2" type="noConversion"/>
  </si>
  <si>
    <t>2부</t>
    <phoneticPr fontId="2" type="noConversion"/>
  </si>
  <si>
    <t>3부</t>
    <phoneticPr fontId="2" type="noConversion"/>
  </si>
  <si>
    <t>헤어</t>
    <phoneticPr fontId="2" type="noConversion"/>
  </si>
  <si>
    <t>패션메이크업</t>
    <phoneticPr fontId="2" type="noConversion"/>
  </si>
  <si>
    <t>1. 부문선택</t>
    <phoneticPr fontId="2" type="noConversion"/>
  </si>
  <si>
    <t>헤어 스타일링</t>
    <phoneticPr fontId="2" type="noConversion"/>
  </si>
  <si>
    <r>
      <t>국가-</t>
    </r>
    <r>
      <rPr>
        <sz val="10"/>
        <rFont val="나눔스퀘어"/>
        <family val="3"/>
        <charset val="129"/>
      </rPr>
      <t>시대메이크업</t>
    </r>
    <phoneticPr fontId="2" type="noConversion"/>
  </si>
  <si>
    <r>
      <t>국가-</t>
    </r>
    <r>
      <rPr>
        <sz val="10"/>
        <rFont val="나눔스퀘어"/>
        <family val="3"/>
        <charset val="129"/>
      </rPr>
      <t>페이셜</t>
    </r>
    <phoneticPr fontId="2" type="noConversion"/>
  </si>
  <si>
    <r>
      <t>국가-</t>
    </r>
    <r>
      <rPr>
        <sz val="10"/>
        <rFont val="나눔스퀘어"/>
        <family val="3"/>
        <charset val="129"/>
      </rPr>
      <t>매니큐어</t>
    </r>
    <phoneticPr fontId="2" type="noConversion"/>
  </si>
  <si>
    <r>
      <t>국가-</t>
    </r>
    <r>
      <rPr>
        <sz val="10"/>
        <rFont val="나눔스퀘어"/>
        <family val="3"/>
        <charset val="129"/>
      </rPr>
      <t>단발형 이발</t>
    </r>
    <phoneticPr fontId="2" type="noConversion"/>
  </si>
  <si>
    <r>
      <t>국가-</t>
    </r>
    <r>
      <rPr>
        <sz val="10"/>
        <rFont val="나눔스퀘어"/>
        <family val="3"/>
        <charset val="129"/>
      </rPr>
      <t>뷰티메이크업</t>
    </r>
    <phoneticPr fontId="2" type="noConversion"/>
  </si>
  <si>
    <r>
      <t>국가-</t>
    </r>
    <r>
      <rPr>
        <sz val="10"/>
        <rFont val="나눔스퀘어"/>
        <family val="3"/>
        <charset val="129"/>
      </rPr>
      <t>젤메니큐어</t>
    </r>
    <phoneticPr fontId="2" type="noConversion"/>
  </si>
  <si>
    <r>
      <t>국가-</t>
    </r>
    <r>
      <rPr>
        <sz val="10"/>
        <rFont val="나눔스퀘어"/>
        <family val="3"/>
        <charset val="129"/>
      </rPr>
      <t>헤어퍼머넌트</t>
    </r>
    <phoneticPr fontId="2" type="noConversion"/>
  </si>
  <si>
    <r>
      <t>국가-</t>
    </r>
    <r>
      <rPr>
        <sz val="10"/>
        <rFont val="나눔스퀘어"/>
        <family val="3"/>
        <charset val="129"/>
      </rPr>
      <t>속눈썹연장</t>
    </r>
    <phoneticPr fontId="2" type="noConversion"/>
  </si>
  <si>
    <r>
      <t>국가-</t>
    </r>
    <r>
      <rPr>
        <sz val="10"/>
        <rFont val="나눔스퀘어"/>
        <family val="3"/>
        <charset val="129"/>
      </rPr>
      <t>캐릭터메이크업</t>
    </r>
    <phoneticPr fontId="2" type="noConversion"/>
  </si>
  <si>
    <r>
      <t>국가-</t>
    </r>
    <r>
      <rPr>
        <sz val="10"/>
        <rFont val="나눔스퀘어"/>
        <family val="3"/>
        <charset val="129"/>
      </rPr>
      <t>인조네일</t>
    </r>
    <phoneticPr fontId="2" type="noConversion"/>
  </si>
  <si>
    <r>
      <t>국가-</t>
    </r>
    <r>
      <rPr>
        <sz val="10"/>
        <rFont val="나눔스퀘어"/>
        <family val="3"/>
        <charset val="129"/>
      </rPr>
      <t>헤어커트</t>
    </r>
    <phoneticPr fontId="2" type="noConversion"/>
  </si>
  <si>
    <t>3. 종목수 및 출전비 확인</t>
    <phoneticPr fontId="2" type="noConversion"/>
  </si>
  <si>
    <t xml:space="preserve">  •  ①본 신청서 이메일 전송, ②입금 / 접수기간 내 해주셔야 신청이 완료됩니다.
  • 접수기간 2025년 4월 14일부터 5월 13일까지 / E-mail : kmaa98@hanmail.net
  • (단체입금시)계좌번호 : 국민은행 097-25-0030-300 사단법인 한국분장예술인협회
• (개별입금시)계좌번호 : 국민은행 097-25-0030-318 사단법인 한국분장예술인협회  
  • 신청내역 수정시에는 신청서를 이메일로 재전송해주시면 됩니다. </t>
    <phoneticPr fontId="2" type="noConversion"/>
  </si>
  <si>
    <r>
      <t>접수담당자명</t>
    </r>
    <r>
      <rPr>
        <sz val="11"/>
        <color theme="0"/>
        <rFont val="HY견고딕"/>
        <family val="1"/>
        <charset val="129"/>
      </rPr>
      <t>(직위)</t>
    </r>
    <phoneticPr fontId="2" type="noConversion"/>
  </si>
  <si>
    <t>접수담당자명(직위)</t>
    <phoneticPr fontId="2" type="noConversion"/>
  </si>
  <si>
    <t>총 입금금액</t>
    <phoneticPr fontId="2" type="noConversion"/>
  </si>
  <si>
    <t>총 출전종목수</t>
    <phoneticPr fontId="2" type="noConversion"/>
  </si>
  <si>
    <t>총 출전인원(명)</t>
    <phoneticPr fontId="2" type="noConversion"/>
  </si>
  <si>
    <t>경기시간</t>
    <phoneticPr fontId="2" type="noConversion"/>
  </si>
  <si>
    <t>2.종목선택</t>
    <phoneticPr fontId="2" type="noConversion"/>
  </si>
  <si>
    <t>3.자동입력</t>
    <phoneticPr fontId="2" type="noConversion"/>
  </si>
  <si>
    <t>전화번호</t>
    <phoneticPr fontId="2" type="noConversion"/>
  </si>
  <si>
    <t>주소</t>
    <phoneticPr fontId="2" type="noConversion"/>
  </si>
  <si>
    <t>(상장배송주소로 정확히 기재)</t>
    <phoneticPr fontId="2" type="noConversion"/>
  </si>
  <si>
    <t>입금일자/입금자명</t>
    <phoneticPr fontId="2" type="noConversion"/>
  </si>
  <si>
    <r>
      <t xml:space="preserve">  •  ①본 신청서 이메일 전송, ②입금 / 접수기간 내 해주셔야 신청이 완료됩니다.
  • 접수기간 2025년 4월 14일부터 5월 13일까지 / E-mail : kmaa98@hanmail.net
 • (</t>
    </r>
    <r>
      <rPr>
        <sz val="14"/>
        <color rgb="FFFF0000"/>
        <rFont val="맑은 고딕"/>
        <family val="3"/>
        <charset val="129"/>
        <scheme val="major"/>
      </rPr>
      <t>개별입금시</t>
    </r>
    <r>
      <rPr>
        <sz val="14"/>
        <rFont val="맑은 고딕"/>
        <family val="3"/>
        <charset val="129"/>
        <scheme val="major"/>
      </rPr>
      <t xml:space="preserve">)계좌번호 : 국민은행 097-25-0030-318 사단법인 한국분장예술인협회  
  • 신청내역 수정시에는 신청서를 이메일로 재전송해주시면 됩니다. </t>
    </r>
    <phoneticPr fontId="2" type="noConversion"/>
  </si>
  <si>
    <r>
      <rPr>
        <b/>
        <sz val="14"/>
        <color rgb="FFC00000"/>
        <rFont val="Segoe UI Symbol"/>
        <family val="2"/>
      </rPr>
      <t xml:space="preserve">    ☑</t>
    </r>
    <r>
      <rPr>
        <b/>
        <sz val="14"/>
        <color rgb="FFC00000"/>
        <rFont val="맑은 고딕"/>
        <family val="3"/>
        <charset val="129"/>
        <scheme val="major"/>
      </rPr>
      <t xml:space="preserve"> </t>
    </r>
    <r>
      <rPr>
        <b/>
        <sz val="16"/>
        <color rgb="FFC00000"/>
        <rFont val="맑은 고딕"/>
        <family val="3"/>
        <charset val="129"/>
        <scheme val="major"/>
      </rPr>
      <t>유의사항</t>
    </r>
    <r>
      <rPr>
        <b/>
        <sz val="14"/>
        <color rgb="FFC00000"/>
        <rFont val="맑은 고딕"/>
        <family val="3"/>
        <charset val="129"/>
        <scheme val="major"/>
      </rPr>
      <t xml:space="preserve">  : 하단 ①,②의 "부문과 종목명"은 </t>
    </r>
    <r>
      <rPr>
        <b/>
        <u/>
        <sz val="14"/>
        <color rgb="FFC00000"/>
        <rFont val="맑은 고딕"/>
        <family val="3"/>
        <charset val="129"/>
        <scheme val="major"/>
      </rPr>
      <t xml:space="preserve">선택화살표    로 완성해주세요. </t>
    </r>
    <r>
      <rPr>
        <b/>
        <sz val="14"/>
        <color rgb="FFC00000"/>
        <rFont val="맑은 고딕"/>
        <family val="3"/>
        <charset val="129"/>
        <scheme val="major"/>
      </rPr>
      <t xml:space="preserve">
    ①부문 선택 후 ②종목명을 선택</t>
    </r>
    <r>
      <rPr>
        <b/>
        <sz val="12"/>
        <color theme="5" tint="0.39997558519241921"/>
        <rFont val="맑은 고딕"/>
        <family val="3"/>
        <charset val="129"/>
        <scheme val="major"/>
      </rPr>
      <t>(셀을 클릭하면 화살표가 나타납니다.)</t>
    </r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</si>
  <si>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2. 종목선택</t>
    </r>
    <r>
      <rPr>
        <b/>
        <sz val="10"/>
        <color rgb="FF000000"/>
        <rFont val="맑은 고딕"/>
        <family val="3"/>
        <charset val="129"/>
        <scheme val="minor"/>
      </rPr>
      <t xml:space="preserve">      </t>
    </r>
    <r>
      <rPr>
        <b/>
        <sz val="10"/>
        <color theme="9" tint="-0.249977111117893"/>
        <rFont val="맑은 고딕"/>
        <family val="3"/>
        <charset val="129"/>
        <scheme val="minor"/>
      </rPr>
      <t>(</t>
    </r>
    <r>
      <rPr>
        <b/>
        <u/>
        <sz val="10"/>
        <color theme="9" tint="-0.249977111117893"/>
        <rFont val="맑은 고딕"/>
        <family val="3"/>
        <charset val="129"/>
        <scheme val="minor"/>
      </rPr>
      <t>①부문선택 후 선택 가능)</t>
    </r>
    <r>
      <rPr>
        <b/>
        <sz val="10"/>
        <color rgb="FFFF0000"/>
        <rFont val="맑은 고딕"/>
        <family val="3"/>
        <charset val="129"/>
        <scheme val="minor"/>
      </rPr>
      <t xml:space="preserve">
→ 셀 우측의 화살표를 눌러서 선택해주세요</t>
    </r>
    <phoneticPr fontId="2" type="noConversion"/>
  </si>
  <si>
    <t>1부(10:00~10:25)</t>
    <phoneticPr fontId="2" type="noConversion"/>
  </si>
  <si>
    <t>1-2부(10:00~13:10)</t>
    <phoneticPr fontId="2" type="noConversion"/>
  </si>
  <si>
    <t>1-2부(10:00~13:00)</t>
    <phoneticPr fontId="2" type="noConversion"/>
  </si>
  <si>
    <t>1-2부(10:00~13:20)</t>
    <phoneticPr fontId="2" type="noConversion"/>
  </si>
  <si>
    <t>2부(12:00~12:40)</t>
    <phoneticPr fontId="2" type="noConversion"/>
  </si>
  <si>
    <t>3부(14:00~14:40)</t>
    <phoneticPr fontId="2" type="noConversion"/>
  </si>
  <si>
    <t>3부(14:00~14:25)</t>
    <phoneticPr fontId="2" type="noConversion"/>
  </si>
  <si>
    <t>1부(10:00~10:40)</t>
    <phoneticPr fontId="2" type="noConversion"/>
  </si>
  <si>
    <t>3부(14:00~14:50)</t>
    <phoneticPr fontId="2" type="noConversion"/>
  </si>
  <si>
    <t>1부(10:00~13:00)</t>
    <phoneticPr fontId="2" type="noConversion"/>
  </si>
  <si>
    <t>1부(10:00~14:00)</t>
    <phoneticPr fontId="2" type="noConversion"/>
  </si>
  <si>
    <t>2부(12:00~13:30)</t>
    <phoneticPr fontId="2" type="noConversion"/>
  </si>
  <si>
    <t>1부(10:00~11:30)</t>
    <phoneticPr fontId="2" type="noConversion"/>
  </si>
  <si>
    <t>1부(10:00~10:50)</t>
    <phoneticPr fontId="2" type="noConversion"/>
  </si>
  <si>
    <t>1부(10:00~10:30)</t>
    <phoneticPr fontId="2" type="noConversion"/>
  </si>
  <si>
    <t>2부(12:00~12:35)</t>
    <phoneticPr fontId="2" type="noConversion"/>
  </si>
  <si>
    <t>2부(12:00~12:50)</t>
    <phoneticPr fontId="2" type="noConversion"/>
  </si>
  <si>
    <t>3부(14:00~14:35)</t>
    <phoneticPr fontId="2" type="noConversion"/>
  </si>
  <si>
    <t>3부(14:00~14:30)</t>
    <phoneticPr fontId="2" type="noConversion"/>
  </si>
  <si>
    <t>3부(14:00~15:00)</t>
    <phoneticPr fontId="2" type="noConversion"/>
  </si>
  <si>
    <t>[국가]뷰티메이크업</t>
  </si>
  <si>
    <t>[국가]속눈썹연장</t>
  </si>
  <si>
    <t>[국가]시대메이크업</t>
  </si>
  <si>
    <t>[국가]캐릭터메이크업</t>
  </si>
  <si>
    <t>[국가]단발형 이발</t>
  </si>
  <si>
    <t>[국가]헤어퍼머넌트</t>
  </si>
  <si>
    <t>[국가]헤어커트</t>
  </si>
  <si>
    <t>[국가]페이셜</t>
  </si>
  <si>
    <t>[국가]매니큐어</t>
  </si>
  <si>
    <t>[국가]젤메니큐어</t>
  </si>
  <si>
    <t>[국가]인조네일</t>
  </si>
  <si>
    <t>마스터부</t>
  </si>
  <si>
    <t>부문선택</t>
    <phoneticPr fontId="2" type="noConversion"/>
  </si>
  <si>
    <r>
      <t>고교부</t>
    </r>
    <r>
      <rPr>
        <sz val="10"/>
        <color rgb="FF000000"/>
        <rFont val="맑은 고딕"/>
        <family val="3"/>
        <charset val="129"/>
      </rPr>
      <t>_</t>
    </r>
    <r>
      <rPr>
        <sz val="10"/>
        <color rgb="FF000000"/>
        <rFont val="나눔스퀘어"/>
        <family val="3"/>
        <charset val="129"/>
      </rPr>
      <t>헤어</t>
    </r>
    <phoneticPr fontId="2" type="noConversion"/>
  </si>
  <si>
    <r>
      <t>고교부</t>
    </r>
    <r>
      <rPr>
        <sz val="10"/>
        <color rgb="FF000000"/>
        <rFont val="맑은 고딕"/>
        <family val="3"/>
        <charset val="129"/>
      </rPr>
      <t>_</t>
    </r>
    <r>
      <rPr>
        <sz val="10"/>
        <color rgb="FF000000"/>
        <rFont val="나눔스퀘어"/>
        <family val="3"/>
        <charset val="129"/>
      </rPr>
      <t>메이크업</t>
    </r>
    <phoneticPr fontId="2" type="noConversion"/>
  </si>
  <si>
    <r>
      <t>일반부</t>
    </r>
    <r>
      <rPr>
        <sz val="10"/>
        <color rgb="FF000000"/>
        <rFont val="맑은 고딕"/>
        <family val="3"/>
        <charset val="129"/>
      </rPr>
      <t>_</t>
    </r>
    <r>
      <rPr>
        <sz val="10"/>
        <color rgb="FF000000"/>
        <rFont val="나눔스퀘어"/>
        <family val="3"/>
        <charset val="129"/>
      </rPr>
      <t>메이크업</t>
    </r>
    <phoneticPr fontId="2" type="noConversion"/>
  </si>
  <si>
    <r>
      <t>일반부</t>
    </r>
    <r>
      <rPr>
        <sz val="10"/>
        <color rgb="FF000000"/>
        <rFont val="맑은 고딕"/>
        <family val="3"/>
        <charset val="129"/>
      </rPr>
      <t>_</t>
    </r>
    <r>
      <rPr>
        <sz val="10"/>
        <color rgb="FF000000"/>
        <rFont val="나눔스퀘어"/>
        <family val="3"/>
        <charset val="129"/>
      </rPr>
      <t>헤어</t>
    </r>
    <phoneticPr fontId="2" type="noConversion"/>
  </si>
  <si>
    <r>
      <t>일반부</t>
    </r>
    <r>
      <rPr>
        <sz val="10"/>
        <color rgb="FF000000"/>
        <rFont val="맑은 고딕"/>
        <family val="3"/>
        <charset val="129"/>
      </rPr>
      <t>_</t>
    </r>
    <r>
      <rPr>
        <sz val="10"/>
        <color rgb="FF000000"/>
        <rFont val="나눔스퀘어"/>
        <family val="3"/>
        <charset val="129"/>
      </rPr>
      <t>피부</t>
    </r>
    <phoneticPr fontId="2" type="noConversion"/>
  </si>
  <si>
    <r>
      <t>일반부</t>
    </r>
    <r>
      <rPr>
        <sz val="10"/>
        <color rgb="FF000000"/>
        <rFont val="맑은 고딕"/>
        <family val="3"/>
        <charset val="129"/>
      </rPr>
      <t>_</t>
    </r>
    <r>
      <rPr>
        <sz val="10"/>
        <color rgb="FF000000"/>
        <rFont val="나눔스퀘어"/>
        <family val="3"/>
        <charset val="129"/>
      </rPr>
      <t>네일</t>
    </r>
    <phoneticPr fontId="2" type="noConversion"/>
  </si>
  <si>
    <t>고교부_헤어</t>
  </si>
  <si>
    <t>고교부_메이크업</t>
  </si>
  <si>
    <t>일반부_메이크업</t>
  </si>
  <si>
    <t>일반부_헤어</t>
  </si>
  <si>
    <t>일반부_피부</t>
  </si>
  <si>
    <t>일반부_네일</t>
  </si>
  <si>
    <t>헤어 스타일링</t>
  </si>
  <si>
    <t>key</t>
    <phoneticPr fontId="2" type="noConversion"/>
  </si>
  <si>
    <t>1. 부문선택</t>
  </si>
  <si>
    <t>2.종목선택</t>
  </si>
  <si>
    <t>3.자동입력</t>
  </si>
  <si>
    <t>1부(10:00~10:25)</t>
  </si>
  <si>
    <t>2부(12:00~12:40)</t>
  </si>
  <si>
    <t>3부(14:00~14:40)</t>
  </si>
  <si>
    <t>3부(14:00~14:25)</t>
  </si>
  <si>
    <t>1부(10:00~10:40)</t>
  </si>
  <si>
    <t>3부(14:00~14:50)</t>
  </si>
  <si>
    <t>1부(10:00~13:00)</t>
  </si>
  <si>
    <t>1부(10:00~14:00)</t>
  </si>
  <si>
    <t>2부(12:00~13:30)</t>
  </si>
  <si>
    <t>1부(10:00~11:30)</t>
  </si>
  <si>
    <t>1부(10:00~10:50)</t>
  </si>
  <si>
    <t>1부(10:00~10:30)</t>
  </si>
  <si>
    <t>2부(12:00~12:35)</t>
  </si>
  <si>
    <t>2부(12:00~12:50)</t>
  </si>
  <si>
    <t>3부(14:00~14:35)</t>
  </si>
  <si>
    <t>3부(14:00~14:30)</t>
  </si>
  <si>
    <t>3부(14:00~15:00)</t>
  </si>
  <si>
    <r>
      <rPr>
        <b/>
        <sz val="14"/>
        <color rgb="FFC00000"/>
        <rFont val="Segoe UI Symbol"/>
        <family val="2"/>
      </rPr>
      <t xml:space="preserve"> ☑ </t>
    </r>
    <r>
      <rPr>
        <b/>
        <sz val="14"/>
        <color rgb="FFC00000"/>
        <rFont val="맑은 고딕"/>
        <family val="2"/>
        <charset val="129"/>
      </rPr>
      <t xml:space="preserve">좌측 개인정보 오기재로 인한 자격면제 등록 오류 등은 
    주최측에서 책임지지않습니다. </t>
    </r>
    <r>
      <rPr>
        <b/>
        <sz val="14"/>
        <color rgb="FFC00000"/>
        <rFont val="Segoe UI Symbol"/>
        <family val="2"/>
      </rPr>
      <t xml:space="preserve">    
☑</t>
    </r>
    <r>
      <rPr>
        <b/>
        <sz val="14"/>
        <color rgb="FFC00000"/>
        <rFont val="맑은 고딕"/>
        <family val="3"/>
        <charset val="129"/>
        <scheme val="major"/>
      </rPr>
      <t xml:space="preserve"> </t>
    </r>
    <r>
      <rPr>
        <b/>
        <sz val="16"/>
        <color rgb="FFC00000"/>
        <rFont val="맑은 고딕"/>
        <family val="3"/>
        <charset val="129"/>
        <scheme val="major"/>
      </rPr>
      <t>유의사항</t>
    </r>
    <r>
      <rPr>
        <b/>
        <sz val="14"/>
        <color rgb="FFC00000"/>
        <rFont val="맑은 고딕"/>
        <family val="3"/>
        <charset val="129"/>
        <scheme val="major"/>
      </rPr>
      <t xml:space="preserve">  : 하단 ①,②의 "부문과 종목명"은 </t>
    </r>
    <r>
      <rPr>
        <b/>
        <u/>
        <sz val="14"/>
        <color rgb="FFC00000"/>
        <rFont val="맑은 고딕"/>
        <family val="3"/>
        <charset val="129"/>
        <scheme val="major"/>
      </rPr>
      <t xml:space="preserve">선택화살표    로 완성해주세요. </t>
    </r>
    <r>
      <rPr>
        <b/>
        <sz val="14"/>
        <color rgb="FFC00000"/>
        <rFont val="맑은 고딕"/>
        <family val="3"/>
        <charset val="129"/>
        <scheme val="major"/>
      </rPr>
      <t xml:space="preserve">
    ①부문 선택 후 ②종목명을 선택</t>
    </r>
    <r>
      <rPr>
        <b/>
        <sz val="12"/>
        <color theme="5" tint="0.39997558519241921"/>
        <rFont val="맑은 고딕"/>
        <family val="3"/>
        <charset val="129"/>
        <scheme val="major"/>
      </rPr>
      <t>(셀을 클릭하면 화살표가 나타납니다.)</t>
    </r>
    <phoneticPr fontId="2" type="noConversion"/>
  </si>
  <si>
    <t>주민등록번호</t>
    <phoneticPr fontId="2" type="noConversion"/>
  </si>
  <si>
    <t>큐넷(Q-Net)아이디</t>
    <phoneticPr fontId="2" type="noConversion"/>
  </si>
  <si>
    <r>
      <t xml:space="preserve"> •  ①본 신청서 이메일 전송, ②입금 / 접수기간 내 해주셔야 신청이 완료됩니다.
 • 접수기간 2025년 4월 14일부터 5월 13일까지 / E-mail : kmaa98@hanmail.net
 • (</t>
    </r>
    <r>
      <rPr>
        <sz val="14"/>
        <color rgb="FFFF0000"/>
        <rFont val="맑은 고딕"/>
        <family val="3"/>
        <charset val="129"/>
        <scheme val="major"/>
      </rPr>
      <t>개별입금시</t>
    </r>
    <r>
      <rPr>
        <sz val="14"/>
        <rFont val="맑은 고딕"/>
        <family val="3"/>
        <charset val="129"/>
        <scheme val="major"/>
      </rPr>
      <t>)계좌번호 : 국민은행 097-25-0030-318 사단법인 한국분장예술인협회
 • (</t>
    </r>
    <r>
      <rPr>
        <sz val="14"/>
        <color rgb="FFFF0000"/>
        <rFont val="맑은 고딕"/>
        <family val="3"/>
        <charset val="129"/>
        <scheme val="major"/>
      </rPr>
      <t>단체입금시</t>
    </r>
    <r>
      <rPr>
        <sz val="14"/>
        <rFont val="맑은 고딕"/>
        <family val="3"/>
        <charset val="129"/>
        <scheme val="major"/>
      </rPr>
      <t xml:space="preserve">)계좌번호 : 국민은행 097-25-0030-300 사단법인 한국분장예술인협회   
 • 신청내역 수정시에는 신청서를 이메일로 재전송해주시면 됩니다. </t>
    </r>
    <phoneticPr fontId="2" type="noConversion"/>
  </si>
  <si>
    <t>1-2부(10:00~13:10)</t>
  </si>
  <si>
    <t>1-2부(10:00~13:20)</t>
  </si>
  <si>
    <t>1-2부(10:00~13:00)</t>
  </si>
  <si>
    <t>김OO</t>
    <phoneticPr fontId="2" type="noConversion"/>
  </si>
  <si>
    <t>이OO</t>
    <phoneticPr fontId="2" type="noConversion"/>
  </si>
  <si>
    <t>권OO</t>
    <phoneticPr fontId="2" type="noConversion"/>
  </si>
  <si>
    <t>최OO</t>
    <phoneticPr fontId="2" type="noConversion"/>
  </si>
  <si>
    <t>신OO</t>
    <phoneticPr fontId="2" type="noConversion"/>
  </si>
  <si>
    <t>010-1234-5678</t>
    <phoneticPr fontId="2" type="noConversion"/>
  </si>
  <si>
    <t>박OO</t>
    <phoneticPr fontId="2" type="noConversion"/>
  </si>
  <si>
    <t>[국가]헤어퍼머넌트</t>
    <phoneticPr fontId="2" type="noConversion"/>
  </si>
  <si>
    <t>10:00~15:00</t>
    <phoneticPr fontId="2" type="noConversion"/>
  </si>
  <si>
    <t xml:space="preserve">★신분증 사진 첨부(실명확인)★
주민등록번호 또는 외국인등록번호가 기재된 신분증만 유효합니다. 
   마스터부 출전자는 경기당일 신분증을 필히 지참하셔야합니다.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</si>
</sst>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48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HY견고딕"/>
      <family val="1"/>
      <charset val="129"/>
    </font>
    <font>
      <sz val="18"/>
      <color theme="1"/>
      <name val="HY견고딕"/>
      <family val="1"/>
      <charset val="129"/>
    </font>
    <font>
      <b/>
      <sz val="11"/>
      <color rgb="FF000000"/>
      <name val="나눔고딕"/>
      <family val="3"/>
      <charset val="129"/>
    </font>
    <font>
      <b/>
      <sz val="9"/>
      <color rgb="FF000000"/>
      <name val="나눔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u/>
      <sz val="10"/>
      <color theme="9" tint="-0.249977111117893"/>
      <name val="맑은 고딕"/>
      <family val="3"/>
      <charset val="129"/>
      <scheme val="minor"/>
    </font>
    <font>
      <b/>
      <sz val="10"/>
      <color theme="9" tint="-0.249977111117893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4"/>
      <color rgb="FFC00000"/>
      <name val="맑은 고딕"/>
      <family val="2"/>
      <charset val="129"/>
      <scheme val="major"/>
    </font>
    <font>
      <b/>
      <sz val="14"/>
      <color rgb="FFC00000"/>
      <name val="Segoe UI Symbol"/>
      <family val="2"/>
    </font>
    <font>
      <b/>
      <sz val="14"/>
      <color rgb="FFC00000"/>
      <name val="맑은 고딕"/>
      <family val="3"/>
      <charset val="129"/>
      <scheme val="major"/>
    </font>
    <font>
      <b/>
      <u/>
      <sz val="14"/>
      <color rgb="FFC0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나눔고딕"/>
      <family val="3"/>
      <charset val="129"/>
    </font>
    <font>
      <sz val="14"/>
      <color theme="1"/>
      <name val="맑은 고딕"/>
      <family val="2"/>
      <charset val="129"/>
      <scheme val="minor"/>
    </font>
    <font>
      <b/>
      <sz val="14"/>
      <color theme="5" tint="0.39997558519241921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b/>
      <sz val="16"/>
      <color rgb="FFC0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b/>
      <sz val="12"/>
      <color theme="5" tint="0.39997558519241921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inor"/>
    </font>
    <font>
      <sz val="14"/>
      <color theme="0"/>
      <name val="HY견고딕"/>
      <family val="1"/>
      <charset val="129"/>
    </font>
    <font>
      <sz val="11"/>
      <color theme="0"/>
      <name val="HY견고딕"/>
      <family val="1"/>
      <charset val="129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4"/>
      <color rgb="FFFF0000"/>
      <name val="맑은 고딕"/>
      <family val="3"/>
      <charset val="129"/>
      <scheme val="major"/>
    </font>
    <font>
      <sz val="13"/>
      <color rgb="FF000000"/>
      <name val="나눔바른고딕"/>
      <family val="3"/>
      <charset val="129"/>
    </font>
    <font>
      <sz val="10"/>
      <color rgb="FF000000"/>
      <name val="나눔스퀘어"/>
      <family val="3"/>
      <charset val="129"/>
    </font>
    <font>
      <sz val="8"/>
      <color rgb="FF000000"/>
      <name val="나눔스퀘어"/>
      <family val="3"/>
      <charset val="129"/>
    </font>
    <font>
      <b/>
      <sz val="8"/>
      <name val="나눔스퀘어"/>
      <family val="3"/>
      <charset val="129"/>
    </font>
    <font>
      <b/>
      <sz val="11"/>
      <name val="나눔고딕"/>
      <family val="3"/>
      <charset val="129"/>
    </font>
    <font>
      <sz val="10"/>
      <name val="나눔스퀘어"/>
      <family val="3"/>
      <charset val="129"/>
    </font>
    <font>
      <sz val="11"/>
      <name val="맑은 고딕"/>
      <family val="2"/>
      <charset val="129"/>
      <scheme val="minor"/>
    </font>
    <font>
      <sz val="10"/>
      <color theme="4"/>
      <name val="나눔스퀘어"/>
      <family val="3"/>
      <charset val="129"/>
    </font>
    <font>
      <b/>
      <sz val="14"/>
      <color theme="0"/>
      <name val="맑은 고딕"/>
      <family val="3"/>
      <charset val="129"/>
      <scheme val="minor"/>
    </font>
    <font>
      <sz val="10"/>
      <color rgb="FF000000"/>
      <name val="나눔바른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1"/>
      <color rgb="FF000000"/>
      <name val="나눔고딕"/>
      <family val="3"/>
      <charset val="129"/>
    </font>
    <font>
      <b/>
      <sz val="14"/>
      <color rgb="FFC00000"/>
      <name val="맑은 고딕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A6A6A6"/>
      </bottom>
      <diagonal/>
    </border>
    <border>
      <left/>
      <right style="thin">
        <color rgb="FFA6A6A6"/>
      </right>
      <top style="thin">
        <color rgb="FFBFBFBF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BFBFBF"/>
      </left>
      <right/>
      <top style="thin">
        <color rgb="FFA6A6A6"/>
      </top>
      <bottom style="thin">
        <color rgb="FFA6A6A6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thin">
        <color rgb="FFBFBFBF"/>
      </right>
      <top style="medium">
        <color theme="1" tint="0.499984740745262"/>
      </top>
      <bottom/>
      <diagonal/>
    </border>
    <border>
      <left/>
      <right style="thin">
        <color rgb="FFBFBFBF"/>
      </right>
      <top style="medium">
        <color theme="1" tint="0.499984740745262"/>
      </top>
      <bottom/>
      <diagonal/>
    </border>
    <border>
      <left style="thin">
        <color rgb="FFBFBFBF"/>
      </left>
      <right style="thin">
        <color rgb="FFBFBFBF"/>
      </right>
      <top style="medium">
        <color theme="1" tint="0.499984740745262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rgb="FFBFBFBF"/>
      </right>
      <top style="thin">
        <color rgb="FFBFBFBF"/>
      </top>
      <bottom/>
      <diagonal/>
    </border>
    <border>
      <left style="medium">
        <color theme="1" tint="0.499984740745262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theme="1" tint="0.499984740745262"/>
      </left>
      <right style="thin">
        <color rgb="FFBFBFBF"/>
      </right>
      <top style="thin">
        <color rgb="FFBFBFBF"/>
      </top>
      <bottom style="medium">
        <color theme="1" tint="0.499984740745262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rgb="FFBFBFBF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rgb="FFBFBFBF"/>
      </left>
      <right style="thin">
        <color rgb="FFBFBFBF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rgb="FFBFBFBF"/>
      </right>
      <top style="medium">
        <color theme="1" tint="0.499984740745262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medium">
        <color theme="1" tint="0.499984740745262"/>
      </bottom>
      <diagonal/>
    </border>
    <border>
      <left style="thin">
        <color rgb="FFBFBFBF"/>
      </left>
      <right/>
      <top style="thin">
        <color rgb="FFBFBFBF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rgb="FFBFBFBF"/>
      </right>
      <top/>
      <bottom style="thin">
        <color rgb="FFBFBFBF"/>
      </bottom>
      <diagonal/>
    </border>
    <border>
      <left style="medium">
        <color theme="1" tint="0.499984740745262"/>
      </left>
      <right style="thin">
        <color rgb="FFBFBFBF"/>
      </right>
      <top/>
      <bottom style="medium">
        <color theme="1" tint="0.499984740745262"/>
      </bottom>
      <diagonal/>
    </border>
    <border>
      <left/>
      <right style="thin">
        <color rgb="FFA6A6A6"/>
      </right>
      <top/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indexed="64"/>
      </left>
      <right style="thin">
        <color rgb="FFBFBFBF"/>
      </right>
      <top style="medium">
        <color indexed="64"/>
      </top>
      <bottom/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FBFBF"/>
      </right>
      <top/>
      <bottom/>
      <diagonal/>
    </border>
    <border>
      <left style="thin">
        <color rgb="FFBFBFBF"/>
      </left>
      <right style="medium">
        <color indexed="64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/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theme="4" tint="0.39997558519241921"/>
      </right>
      <top style="thin">
        <color indexed="64"/>
      </top>
      <bottom/>
      <diagonal/>
    </border>
    <border>
      <left style="thin">
        <color rgb="FF000000"/>
      </left>
      <right style="thin">
        <color theme="4" tint="0.39997558519241921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0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21" fillId="0" borderId="0" xfId="0" applyFont="1">
      <alignment vertical="center"/>
    </xf>
    <xf numFmtId="0" fontId="20" fillId="3" borderId="3" xfId="0" applyFont="1" applyFill="1" applyBorder="1" applyAlignment="1">
      <alignment horizontal="left" vertical="center" wrapText="1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19" fillId="7" borderId="7" xfId="0" applyFont="1" applyFill="1" applyBorder="1" applyAlignment="1">
      <alignment horizontal="center" vertical="center"/>
    </xf>
    <xf numFmtId="0" fontId="21" fillId="7" borderId="7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21" fillId="7" borderId="7" xfId="0" applyFont="1" applyFill="1" applyBorder="1" applyAlignment="1" applyProtection="1">
      <alignment horizontal="center" vertical="center"/>
      <protection locked="0"/>
    </xf>
    <xf numFmtId="0" fontId="19" fillId="7" borderId="14" xfId="0" applyFont="1" applyFill="1" applyBorder="1" applyAlignment="1">
      <alignment horizontal="center" vertical="center"/>
    </xf>
    <xf numFmtId="0" fontId="28" fillId="11" borderId="7" xfId="0" applyFont="1" applyFill="1" applyBorder="1" applyAlignment="1">
      <alignment horizontal="center" vertical="center"/>
    </xf>
    <xf numFmtId="0" fontId="28" fillId="12" borderId="7" xfId="0" applyFont="1" applyFill="1" applyBorder="1" applyAlignment="1">
      <alignment horizontal="center" vertical="center"/>
    </xf>
    <xf numFmtId="176" fontId="21" fillId="0" borderId="1" xfId="0" applyNumberFormat="1" applyFont="1" applyBorder="1" applyAlignment="1">
      <alignment horizontal="center" vertical="center"/>
    </xf>
    <xf numFmtId="176" fontId="21" fillId="2" borderId="1" xfId="0" applyNumberFormat="1" applyFont="1" applyFill="1" applyBorder="1" applyAlignment="1">
      <alignment horizontal="center" vertical="center"/>
    </xf>
    <xf numFmtId="176" fontId="21" fillId="9" borderId="1" xfId="0" applyNumberFormat="1" applyFont="1" applyFill="1" applyBorder="1" applyAlignment="1">
      <alignment horizontal="center" vertical="center"/>
    </xf>
    <xf numFmtId="0" fontId="21" fillId="7" borderId="17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9" borderId="2" xfId="0" applyFont="1" applyFill="1" applyBorder="1" applyAlignment="1">
      <alignment horizontal="center" vertical="center"/>
    </xf>
    <xf numFmtId="0" fontId="34" fillId="0" borderId="22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38" fillId="0" borderId="19" xfId="0" applyFont="1" applyBorder="1" applyAlignment="1">
      <alignment vertical="center" wrapText="1"/>
    </xf>
    <xf numFmtId="0" fontId="36" fillId="0" borderId="19" xfId="0" applyFont="1" applyBorder="1" applyAlignment="1">
      <alignment vertical="center" wrapText="1"/>
    </xf>
    <xf numFmtId="0" fontId="39" fillId="0" borderId="0" xfId="0" applyFont="1">
      <alignment vertical="center"/>
    </xf>
    <xf numFmtId="0" fontId="7" fillId="4" borderId="20" xfId="0" applyFont="1" applyFill="1" applyBorder="1" applyAlignment="1">
      <alignment horizontal="center" vertical="center" wrapText="1"/>
    </xf>
    <xf numFmtId="0" fontId="37" fillId="4" borderId="19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40" fillId="0" borderId="19" xfId="0" applyFont="1" applyBorder="1" applyAlignment="1">
      <alignment vertical="center" wrapText="1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176" fontId="21" fillId="7" borderId="7" xfId="0" applyNumberFormat="1" applyFont="1" applyFill="1" applyBorder="1" applyAlignment="1">
      <alignment horizontal="center" vertical="center"/>
    </xf>
    <xf numFmtId="0" fontId="29" fillId="13" borderId="7" xfId="0" applyFont="1" applyFill="1" applyBorder="1" applyAlignment="1">
      <alignment horizontal="center" vertical="center"/>
    </xf>
    <xf numFmtId="0" fontId="42" fillId="2" borderId="22" xfId="0" applyFont="1" applyFill="1" applyBorder="1" applyAlignment="1">
      <alignment horizontal="center" vertical="center" wrapText="1"/>
    </xf>
    <xf numFmtId="0" fontId="42" fillId="8" borderId="22" xfId="0" applyFont="1" applyFill="1" applyBorder="1" applyAlignment="1">
      <alignment horizontal="center" vertical="center" wrapText="1"/>
    </xf>
    <xf numFmtId="0" fontId="42" fillId="9" borderId="22" xfId="0" applyFont="1" applyFill="1" applyBorder="1" applyAlignment="1">
      <alignment horizontal="center" vertical="center" wrapText="1"/>
    </xf>
    <xf numFmtId="0" fontId="42" fillId="10" borderId="22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34" fillId="0" borderId="34" xfId="0" applyFont="1" applyBorder="1" applyAlignment="1">
      <alignment horizontal="center" vertical="center" wrapText="1"/>
    </xf>
    <xf numFmtId="0" fontId="34" fillId="0" borderId="35" xfId="0" applyFont="1" applyBorder="1" applyAlignment="1">
      <alignment horizontal="center" vertical="center" wrapText="1"/>
    </xf>
    <xf numFmtId="0" fontId="42" fillId="8" borderId="37" xfId="0" applyFont="1" applyFill="1" applyBorder="1" applyAlignment="1">
      <alignment horizontal="center" vertical="center" wrapText="1"/>
    </xf>
    <xf numFmtId="0" fontId="34" fillId="0" borderId="38" xfId="0" applyFont="1" applyBorder="1" applyAlignment="1">
      <alignment horizontal="center" vertical="center" wrapText="1"/>
    </xf>
    <xf numFmtId="0" fontId="34" fillId="0" borderId="39" xfId="0" applyFont="1" applyBorder="1" applyAlignment="1">
      <alignment horizontal="center" vertical="center" wrapText="1"/>
    </xf>
    <xf numFmtId="0" fontId="34" fillId="0" borderId="40" xfId="0" applyFont="1" applyBorder="1" applyAlignment="1">
      <alignment horizontal="center" vertical="center" wrapText="1"/>
    </xf>
    <xf numFmtId="0" fontId="38" fillId="0" borderId="41" xfId="0" applyFont="1" applyBorder="1" applyAlignment="1">
      <alignment vertical="center" wrapText="1"/>
    </xf>
    <xf numFmtId="0" fontId="37" fillId="4" borderId="22" xfId="0" applyFont="1" applyFill="1" applyBorder="1" applyAlignment="1">
      <alignment horizontal="center" vertical="center" wrapText="1"/>
    </xf>
    <xf numFmtId="0" fontId="34" fillId="0" borderId="43" xfId="0" applyFont="1" applyBorder="1" applyAlignment="1">
      <alignment horizontal="center" vertical="center" wrapText="1"/>
    </xf>
    <xf numFmtId="0" fontId="40" fillId="0" borderId="43" xfId="0" applyFont="1" applyBorder="1" applyAlignment="1">
      <alignment vertical="center" wrapText="1"/>
    </xf>
    <xf numFmtId="0" fontId="42" fillId="2" borderId="43" xfId="0" applyFont="1" applyFill="1" applyBorder="1" applyAlignment="1">
      <alignment horizontal="center" vertical="center" wrapText="1"/>
    </xf>
    <xf numFmtId="0" fontId="40" fillId="0" borderId="36" xfId="0" applyFont="1" applyBorder="1" applyAlignment="1">
      <alignment vertical="center" wrapText="1"/>
    </xf>
    <xf numFmtId="0" fontId="40" fillId="0" borderId="41" xfId="0" applyFont="1" applyBorder="1" applyAlignment="1">
      <alignment vertical="center" wrapText="1"/>
    </xf>
    <xf numFmtId="0" fontId="42" fillId="9" borderId="41" xfId="0" applyFont="1" applyFill="1" applyBorder="1" applyAlignment="1">
      <alignment horizontal="center" vertical="center" wrapText="1"/>
    </xf>
    <xf numFmtId="0" fontId="34" fillId="0" borderId="44" xfId="0" applyFont="1" applyBorder="1" applyAlignment="1">
      <alignment horizontal="center" vertical="center" wrapText="1"/>
    </xf>
    <xf numFmtId="0" fontId="38" fillId="0" borderId="36" xfId="0" applyFont="1" applyBorder="1" applyAlignment="1">
      <alignment vertical="center" wrapText="1"/>
    </xf>
    <xf numFmtId="0" fontId="42" fillId="2" borderId="37" xfId="0" applyFont="1" applyFill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34" fillId="0" borderId="48" xfId="0" applyFont="1" applyBorder="1" applyAlignment="1">
      <alignment horizontal="center" vertical="center" wrapText="1"/>
    </xf>
    <xf numFmtId="0" fontId="34" fillId="0" borderId="42" xfId="0" applyFont="1" applyBorder="1" applyAlignment="1">
      <alignment horizontal="center" vertical="center" wrapText="1"/>
    </xf>
    <xf numFmtId="0" fontId="40" fillId="0" borderId="49" xfId="0" applyFont="1" applyBorder="1" applyAlignment="1">
      <alignment vertical="center" wrapText="1"/>
    </xf>
    <xf numFmtId="0" fontId="34" fillId="0" borderId="49" xfId="0" applyFont="1" applyBorder="1" applyAlignment="1">
      <alignment horizontal="center" vertical="center" wrapText="1"/>
    </xf>
    <xf numFmtId="0" fontId="42" fillId="10" borderId="37" xfId="0" applyFont="1" applyFill="1" applyBorder="1" applyAlignment="1">
      <alignment horizontal="center" vertical="center" wrapText="1"/>
    </xf>
    <xf numFmtId="0" fontId="42" fillId="10" borderId="41" xfId="0" applyFont="1" applyFill="1" applyBorder="1" applyAlignment="1">
      <alignment horizontal="center" vertical="center" wrapText="1"/>
    </xf>
    <xf numFmtId="0" fontId="7" fillId="4" borderId="46" xfId="0" applyFont="1" applyFill="1" applyBorder="1" applyAlignment="1">
      <alignment horizontal="center" vertical="center" wrapText="1"/>
    </xf>
    <xf numFmtId="0" fontId="34" fillId="0" borderId="52" xfId="0" applyFont="1" applyBorder="1" applyAlignment="1">
      <alignment horizontal="center" vertical="center" wrapText="1"/>
    </xf>
    <xf numFmtId="0" fontId="38" fillId="0" borderId="53" xfId="0" applyFont="1" applyBorder="1" applyAlignment="1">
      <alignment vertical="center" wrapText="1"/>
    </xf>
    <xf numFmtId="0" fontId="42" fillId="8" borderId="54" xfId="0" applyFont="1" applyFill="1" applyBorder="1" applyAlignment="1">
      <alignment horizontal="center" vertical="center" wrapText="1"/>
    </xf>
    <xf numFmtId="0" fontId="34" fillId="0" borderId="55" xfId="0" applyFont="1" applyBorder="1" applyAlignment="1">
      <alignment horizontal="center" vertical="center" wrapText="1"/>
    </xf>
    <xf numFmtId="0" fontId="42" fillId="9" borderId="56" xfId="0" applyFont="1" applyFill="1" applyBorder="1" applyAlignment="1">
      <alignment horizontal="center" vertical="center" wrapText="1"/>
    </xf>
    <xf numFmtId="0" fontId="42" fillId="2" borderId="56" xfId="0" applyFont="1" applyFill="1" applyBorder="1" applyAlignment="1">
      <alignment horizontal="center" vertical="center" wrapText="1"/>
    </xf>
    <xf numFmtId="0" fontId="42" fillId="8" borderId="56" xfId="0" applyFont="1" applyFill="1" applyBorder="1" applyAlignment="1">
      <alignment horizontal="center" vertical="center" wrapText="1"/>
    </xf>
    <xf numFmtId="0" fontId="34" fillId="0" borderId="57" xfId="0" applyFont="1" applyBorder="1" applyAlignment="1">
      <alignment horizontal="center" vertical="center" wrapText="1"/>
    </xf>
    <xf numFmtId="0" fontId="38" fillId="0" borderId="58" xfId="0" applyFont="1" applyBorder="1" applyAlignment="1">
      <alignment vertical="center" wrapText="1"/>
    </xf>
    <xf numFmtId="0" fontId="42" fillId="8" borderId="59" xfId="0" applyFont="1" applyFill="1" applyBorder="1" applyAlignment="1">
      <alignment horizontal="center" vertical="center" wrapText="1"/>
    </xf>
    <xf numFmtId="0" fontId="38" fillId="0" borderId="43" xfId="0" applyFont="1" applyBorder="1" applyAlignment="1">
      <alignment horizontal="left" vertical="center" wrapText="1"/>
    </xf>
    <xf numFmtId="0" fontId="40" fillId="0" borderId="49" xfId="0" applyFont="1" applyBorder="1" applyAlignment="1">
      <alignment horizontal="left" vertical="center" wrapText="1"/>
    </xf>
    <xf numFmtId="0" fontId="38" fillId="0" borderId="36" xfId="0" applyFont="1" applyBorder="1" applyAlignment="1">
      <alignment horizontal="left" vertical="center" wrapText="1"/>
    </xf>
    <xf numFmtId="0" fontId="38" fillId="0" borderId="19" xfId="0" applyFont="1" applyBorder="1" applyAlignment="1">
      <alignment horizontal="left" vertical="center" wrapText="1"/>
    </xf>
    <xf numFmtId="0" fontId="38" fillId="0" borderId="41" xfId="0" applyFont="1" applyBorder="1" applyAlignment="1">
      <alignment horizontal="left" vertical="center" wrapText="1"/>
    </xf>
    <xf numFmtId="0" fontId="34" fillId="0" borderId="35" xfId="0" applyFont="1" applyBorder="1" applyAlignment="1">
      <alignment horizontal="left" vertical="center" wrapText="1"/>
    </xf>
    <xf numFmtId="0" fontId="34" fillId="0" borderId="31" xfId="0" applyFont="1" applyBorder="1" applyAlignment="1">
      <alignment horizontal="left" vertical="center" wrapText="1"/>
    </xf>
    <xf numFmtId="0" fontId="34" fillId="0" borderId="45" xfId="0" applyFont="1" applyBorder="1" applyAlignment="1">
      <alignment horizontal="left" vertical="center" wrapText="1"/>
    </xf>
    <xf numFmtId="0" fontId="46" fillId="3" borderId="60" xfId="0" applyFont="1" applyFill="1" applyBorder="1" applyAlignment="1">
      <alignment horizontal="left" vertical="center" wrapText="1"/>
    </xf>
    <xf numFmtId="0" fontId="44" fillId="5" borderId="61" xfId="0" applyFont="1" applyFill="1" applyBorder="1" applyAlignment="1">
      <alignment horizontal="center" vertical="center"/>
    </xf>
    <xf numFmtId="0" fontId="44" fillId="5" borderId="62" xfId="0" applyFont="1" applyFill="1" applyBorder="1" applyAlignment="1">
      <alignment horizontal="center" vertical="center"/>
    </xf>
    <xf numFmtId="0" fontId="7" fillId="3" borderId="63" xfId="0" applyFont="1" applyFill="1" applyBorder="1" applyAlignment="1">
      <alignment horizontal="left" vertical="center" wrapText="1"/>
    </xf>
    <xf numFmtId="0" fontId="46" fillId="3" borderId="64" xfId="0" applyFont="1" applyFill="1" applyBorder="1" applyAlignment="1">
      <alignment horizontal="left" vertical="center" wrapText="1"/>
    </xf>
    <xf numFmtId="0" fontId="7" fillId="3" borderId="60" xfId="0" applyFont="1" applyFill="1" applyBorder="1" applyAlignment="1">
      <alignment horizontal="left" vertical="center" wrapText="1"/>
    </xf>
    <xf numFmtId="0" fontId="46" fillId="3" borderId="65" xfId="0" applyFont="1" applyFill="1" applyBorder="1" applyAlignment="1">
      <alignment horizontal="left" vertical="center" wrapText="1"/>
    </xf>
    <xf numFmtId="0" fontId="7" fillId="15" borderId="60" xfId="0" applyFont="1" applyFill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0" fontId="20" fillId="3" borderId="60" xfId="0" applyFont="1" applyFill="1" applyBorder="1" applyAlignment="1">
      <alignment horizontal="left" vertical="center" wrapText="1"/>
    </xf>
    <xf numFmtId="0" fontId="20" fillId="15" borderId="60" xfId="0" applyFont="1" applyFill="1" applyBorder="1" applyAlignment="1">
      <alignment horizontal="left" vertical="center" wrapText="1"/>
    </xf>
    <xf numFmtId="176" fontId="21" fillId="4" borderId="7" xfId="0" applyNumberFormat="1" applyFont="1" applyFill="1" applyBorder="1" applyAlignment="1">
      <alignment horizontal="center" vertical="center"/>
    </xf>
    <xf numFmtId="0" fontId="21" fillId="0" borderId="7" xfId="0" applyFont="1" applyBorder="1" applyAlignment="1" applyProtection="1">
      <alignment horizontal="center" vertical="center"/>
      <protection locked="0"/>
    </xf>
    <xf numFmtId="0" fontId="19" fillId="7" borderId="7" xfId="0" applyFont="1" applyFill="1" applyBorder="1" applyAlignment="1" applyProtection="1">
      <alignment horizontal="center" vertical="center"/>
      <protection locked="0"/>
    </xf>
    <xf numFmtId="177" fontId="25" fillId="0" borderId="7" xfId="0" applyNumberFormat="1" applyFont="1" applyBorder="1" applyAlignment="1" applyProtection="1">
      <alignment horizontal="center" vertical="center"/>
      <protection locked="0"/>
    </xf>
    <xf numFmtId="49" fontId="25" fillId="0" borderId="7" xfId="0" applyNumberFormat="1" applyFont="1" applyBorder="1" applyAlignment="1" applyProtection="1">
      <alignment horizontal="center" vertical="center"/>
      <protection locked="0"/>
    </xf>
    <xf numFmtId="177" fontId="21" fillId="0" borderId="7" xfId="0" applyNumberFormat="1" applyFont="1" applyBorder="1" applyProtection="1">
      <alignment vertical="center"/>
      <protection locked="0"/>
    </xf>
    <xf numFmtId="0" fontId="25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Protection="1">
      <alignment vertical="center"/>
      <protection locked="0"/>
    </xf>
    <xf numFmtId="0" fontId="5" fillId="0" borderId="9" xfId="0" applyFont="1" applyBorder="1" applyProtection="1">
      <alignment vertical="center"/>
      <protection locked="0"/>
    </xf>
    <xf numFmtId="0" fontId="28" fillId="7" borderId="9" xfId="0" applyFont="1" applyFill="1" applyBorder="1" applyProtection="1">
      <alignment vertical="center"/>
      <protection locked="0"/>
    </xf>
    <xf numFmtId="0" fontId="28" fillId="7" borderId="11" xfId="0" applyFont="1" applyFill="1" applyBorder="1" applyProtection="1">
      <alignment vertical="center"/>
      <protection locked="0"/>
    </xf>
    <xf numFmtId="0" fontId="28" fillId="7" borderId="10" xfId="0" applyFont="1" applyFill="1" applyBorder="1" applyProtection="1">
      <alignment vertical="center"/>
      <protection locked="0"/>
    </xf>
    <xf numFmtId="0" fontId="21" fillId="4" borderId="7" xfId="0" applyFont="1" applyFill="1" applyBorder="1" applyAlignment="1">
      <alignment horizontal="center" vertical="center"/>
    </xf>
    <xf numFmtId="0" fontId="5" fillId="0" borderId="10" xfId="0" applyFont="1" applyBorder="1" applyAlignment="1" applyProtection="1">
      <alignment horizontal="right" vertical="center"/>
      <protection locked="0"/>
    </xf>
    <xf numFmtId="0" fontId="19" fillId="7" borderId="14" xfId="0" applyFont="1" applyFill="1" applyBorder="1" applyAlignment="1" applyProtection="1">
      <alignment horizontal="center" vertical="center"/>
      <protection locked="0"/>
    </xf>
    <xf numFmtId="0" fontId="21" fillId="7" borderId="17" xfId="0" applyFont="1" applyFill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horizontal="left" vertical="center"/>
      <protection locked="0"/>
    </xf>
    <xf numFmtId="0" fontId="19" fillId="0" borderId="9" xfId="0" applyFont="1" applyBorder="1" applyAlignment="1" applyProtection="1">
      <alignment horizontal="left" vertical="center"/>
      <protection locked="0"/>
    </xf>
    <xf numFmtId="0" fontId="41" fillId="14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8" fillId="13" borderId="7" xfId="0" applyFont="1" applyFill="1" applyBorder="1" applyAlignment="1">
      <alignment horizontal="center" vertical="center"/>
    </xf>
    <xf numFmtId="0" fontId="28" fillId="11" borderId="7" xfId="0" applyFont="1" applyFill="1" applyBorder="1" applyAlignment="1">
      <alignment horizontal="center" vertical="center"/>
    </xf>
    <xf numFmtId="0" fontId="28" fillId="11" borderId="8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177" fontId="10" fillId="4" borderId="7" xfId="0" applyNumberFormat="1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1" fillId="0" borderId="18" xfId="0" applyFont="1" applyBorder="1" applyAlignment="1">
      <alignment horizontal="center" vertical="center"/>
    </xf>
    <xf numFmtId="0" fontId="15" fillId="7" borderId="0" xfId="0" applyFont="1" applyFill="1" applyAlignment="1">
      <alignment horizontal="right" vertical="center" wrapText="1"/>
    </xf>
    <xf numFmtId="0" fontId="28" fillId="1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5" fillId="7" borderId="50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 wrapText="1"/>
    </xf>
    <xf numFmtId="0" fontId="15" fillId="7" borderId="51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28" fillId="12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3" fillId="7" borderId="32" xfId="0" applyFont="1" applyFill="1" applyBorder="1" applyAlignment="1">
      <alignment horizontal="center" vertical="center" wrapText="1"/>
    </xf>
    <xf numFmtId="0" fontId="23" fillId="7" borderId="15" xfId="0" applyFont="1" applyFill="1" applyBorder="1" applyAlignment="1">
      <alignment horizontal="center" vertical="center" wrapText="1"/>
    </xf>
    <xf numFmtId="0" fontId="23" fillId="7" borderId="12" xfId="0" applyFont="1" applyFill="1" applyBorder="1" applyAlignment="1">
      <alignment horizontal="center" vertical="center" wrapText="1"/>
    </xf>
    <xf numFmtId="0" fontId="23" fillId="7" borderId="50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 vertical="center" wrapText="1"/>
    </xf>
    <xf numFmtId="0" fontId="23" fillId="7" borderId="51" xfId="0" applyFont="1" applyFill="1" applyBorder="1" applyAlignment="1">
      <alignment horizontal="center" vertical="center" wrapText="1"/>
    </xf>
    <xf numFmtId="0" fontId="23" fillId="7" borderId="32" xfId="0" applyFont="1" applyFill="1" applyBorder="1" applyAlignment="1">
      <alignment horizontal="left" vertical="center" wrapText="1"/>
    </xf>
    <xf numFmtId="0" fontId="23" fillId="7" borderId="15" xfId="0" applyFont="1" applyFill="1" applyBorder="1" applyAlignment="1">
      <alignment horizontal="left" vertical="center" wrapText="1"/>
    </xf>
    <xf numFmtId="0" fontId="23" fillId="7" borderId="12" xfId="0" applyFont="1" applyFill="1" applyBorder="1" applyAlignment="1">
      <alignment horizontal="left" vertical="center" wrapText="1"/>
    </xf>
    <xf numFmtId="0" fontId="23" fillId="7" borderId="50" xfId="0" applyFont="1" applyFill="1" applyBorder="1" applyAlignment="1">
      <alignment horizontal="left" vertical="center" wrapText="1"/>
    </xf>
    <xf numFmtId="0" fontId="23" fillId="7" borderId="0" xfId="0" applyFont="1" applyFill="1" applyAlignment="1">
      <alignment horizontal="left" vertical="center" wrapText="1"/>
    </xf>
    <xf numFmtId="0" fontId="23" fillId="7" borderId="51" xfId="0" applyFont="1" applyFill="1" applyBorder="1" applyAlignment="1">
      <alignment horizontal="left" vertical="center" wrapText="1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15" fillId="7" borderId="50" xfId="0" applyFont="1" applyFill="1" applyBorder="1" applyAlignment="1">
      <alignment horizontal="left" vertical="center" wrapText="1"/>
    </xf>
    <xf numFmtId="0" fontId="15" fillId="7" borderId="0" xfId="0" applyFont="1" applyFill="1" applyAlignment="1">
      <alignment horizontal="left" vertical="center" wrapText="1"/>
    </xf>
    <xf numFmtId="0" fontId="15" fillId="7" borderId="51" xfId="0" applyFont="1" applyFill="1" applyBorder="1" applyAlignment="1">
      <alignment horizontal="left" vertical="center" wrapText="1"/>
    </xf>
    <xf numFmtId="0" fontId="15" fillId="7" borderId="17" xfId="0" applyFont="1" applyFill="1" applyBorder="1" applyAlignment="1">
      <alignment horizontal="left" vertical="center" wrapText="1"/>
    </xf>
    <xf numFmtId="0" fontId="15" fillId="7" borderId="16" xfId="0" applyFont="1" applyFill="1" applyBorder="1" applyAlignment="1">
      <alignment horizontal="left" vertical="center" wrapText="1"/>
    </xf>
    <xf numFmtId="0" fontId="15" fillId="7" borderId="13" xfId="0" applyFont="1" applyFill="1" applyBorder="1" applyAlignment="1">
      <alignment horizontal="left" vertical="center" wrapText="1"/>
    </xf>
    <xf numFmtId="0" fontId="5" fillId="0" borderId="8" xfId="0" applyFont="1" applyBorder="1" applyAlignment="1" applyProtection="1">
      <alignment horizontal="center" vertical="center"/>
      <protection locked="0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33" fillId="2" borderId="22" xfId="0" applyFont="1" applyFill="1" applyBorder="1" applyAlignment="1">
      <alignment horizontal="center" vertical="center" wrapText="1"/>
    </xf>
    <xf numFmtId="0" fontId="33" fillId="2" borderId="23" xfId="0" applyFont="1" applyFill="1" applyBorder="1" applyAlignment="1">
      <alignment horizontal="center" vertical="center" wrapText="1"/>
    </xf>
    <xf numFmtId="0" fontId="33" fillId="2" borderId="24" xfId="0" applyFont="1" applyFill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justify" vertical="center" wrapText="1"/>
    </xf>
    <xf numFmtId="0" fontId="35" fillId="0" borderId="28" xfId="0" applyFont="1" applyBorder="1" applyAlignment="1">
      <alignment horizontal="justify" vertical="center" wrapText="1"/>
    </xf>
    <xf numFmtId="0" fontId="35" fillId="0" borderId="26" xfId="0" applyFont="1" applyBorder="1" applyAlignment="1">
      <alignment horizontal="justify" vertical="center" wrapText="1"/>
    </xf>
    <xf numFmtId="0" fontId="35" fillId="0" borderId="27" xfId="0" applyFont="1" applyBorder="1" applyAlignment="1">
      <alignment horizontal="justify" vertical="center" wrapText="1"/>
    </xf>
    <xf numFmtId="0" fontId="33" fillId="9" borderId="22" xfId="0" applyFont="1" applyFill="1" applyBorder="1" applyAlignment="1">
      <alignment horizontal="center" vertical="center" wrapText="1"/>
    </xf>
    <xf numFmtId="0" fontId="33" fillId="9" borderId="23" xfId="0" applyFont="1" applyFill="1" applyBorder="1" applyAlignment="1">
      <alignment horizontal="center" vertical="center" wrapText="1"/>
    </xf>
    <xf numFmtId="0" fontId="33" fillId="9" borderId="24" xfId="0" applyFont="1" applyFill="1" applyBorder="1" applyAlignment="1">
      <alignment horizontal="center" vertical="center" wrapText="1"/>
    </xf>
    <xf numFmtId="0" fontId="33" fillId="10" borderId="22" xfId="0" applyFont="1" applyFill="1" applyBorder="1" applyAlignment="1">
      <alignment horizontal="center" vertical="center" wrapText="1"/>
    </xf>
    <xf numFmtId="0" fontId="33" fillId="10" borderId="23" xfId="0" applyFont="1" applyFill="1" applyBorder="1" applyAlignment="1">
      <alignment horizontal="center" vertical="center" wrapText="1"/>
    </xf>
    <xf numFmtId="0" fontId="33" fillId="10" borderId="24" xfId="0" applyFont="1" applyFill="1" applyBorder="1" applyAlignment="1">
      <alignment horizontal="center" vertical="center" wrapText="1"/>
    </xf>
    <xf numFmtId="0" fontId="33" fillId="8" borderId="22" xfId="0" applyFont="1" applyFill="1" applyBorder="1" applyAlignment="1">
      <alignment horizontal="center" vertical="center" wrapText="1"/>
    </xf>
    <xf numFmtId="0" fontId="33" fillId="8" borderId="23" xfId="0" applyFont="1" applyFill="1" applyBorder="1" applyAlignment="1">
      <alignment horizontal="center" vertical="center" wrapText="1"/>
    </xf>
    <xf numFmtId="0" fontId="33" fillId="8" borderId="24" xfId="0" applyFont="1" applyFill="1" applyBorder="1" applyAlignment="1">
      <alignment horizontal="center" vertical="center" wrapText="1"/>
    </xf>
    <xf numFmtId="0" fontId="37" fillId="4" borderId="25" xfId="0" applyFont="1" applyFill="1" applyBorder="1" applyAlignment="1">
      <alignment horizontal="center" vertical="center" wrapText="1"/>
    </xf>
    <xf numFmtId="0" fontId="37" fillId="4" borderId="21" xfId="0" applyFont="1" applyFill="1" applyBorder="1" applyAlignment="1">
      <alignment horizontal="center" vertical="center" wrapText="1"/>
    </xf>
    <xf numFmtId="0" fontId="28" fillId="12" borderId="32" xfId="0" applyFont="1" applyFill="1" applyBorder="1" applyAlignment="1">
      <alignment horizontal="center" vertical="center" wrapText="1"/>
    </xf>
    <xf numFmtId="0" fontId="28" fillId="12" borderId="15" xfId="0" applyFont="1" applyFill="1" applyBorder="1" applyAlignment="1">
      <alignment horizontal="center" vertical="center"/>
    </xf>
    <xf numFmtId="0" fontId="28" fillId="12" borderId="12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21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/>
    </xf>
  </cellXfs>
  <cellStyles count="1">
    <cellStyle name="표준" xfId="0" builtinId="0"/>
  </cellStyles>
  <dxfs count="30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E5E38E"/>
        </patternFill>
      </fill>
    </dxf>
    <dxf>
      <fill>
        <patternFill>
          <bgColor rgb="FFEBF1DE"/>
        </patternFill>
      </fill>
    </dxf>
    <dxf>
      <fill>
        <patternFill>
          <bgColor rgb="FFE2C3B4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나눔고딕"/>
        <family val="3"/>
        <charset val="129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나눔고딕"/>
        <family val="3"/>
        <charset val="129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E5E38E"/>
      <color rgb="FFE2C3B4"/>
      <color rgb="FFEBF1DE"/>
      <color rgb="FFC16798"/>
      <color rgb="FFCF8BB0"/>
      <color rgb="FF804F22"/>
      <color rgb="FFFFEFEF"/>
      <color rgb="FF0B000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63499</xdr:colOff>
      <xdr:row>4</xdr:row>
      <xdr:rowOff>462643</xdr:rowOff>
    </xdr:from>
    <xdr:to>
      <xdr:col>11</xdr:col>
      <xdr:colOff>390071</xdr:colOff>
      <xdr:row>5</xdr:row>
      <xdr:rowOff>780143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11D4D64A-82A7-A478-3720-0AC881A2A2C6}"/>
            </a:ext>
          </a:extLst>
        </xdr:cNvPr>
        <xdr:cNvCxnSpPr/>
      </xdr:nvCxnSpPr>
      <xdr:spPr>
        <a:xfrm flipH="1">
          <a:off x="7048499" y="4236357"/>
          <a:ext cx="326572" cy="834572"/>
        </a:xfrm>
        <a:prstGeom prst="straightConnector1">
          <a:avLst/>
        </a:prstGeom>
        <a:ln w="57150"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13</xdr:col>
      <xdr:colOff>622905</xdr:colOff>
      <xdr:row>4</xdr:row>
      <xdr:rowOff>184455</xdr:rowOff>
    </xdr:from>
    <xdr:ext cx="171459" cy="177809"/>
    <xdr:pic>
      <xdr:nvPicPr>
        <xdr:cNvPr id="7" name="그림 6">
          <a:extLst>
            <a:ext uri="{FF2B5EF4-FFF2-40B4-BE49-F238E27FC236}">
              <a16:creationId xmlns:a16="http://schemas.microsoft.com/office/drawing/2014/main" id="{6FCC61DA-AFF8-471A-B1B4-BDCA461EE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38655" y="4237872"/>
          <a:ext cx="171459" cy="177809"/>
        </a:xfrm>
        <a:prstGeom prst="rect">
          <a:avLst/>
        </a:prstGeom>
      </xdr:spPr>
    </xdr:pic>
    <xdr:clientData/>
  </xdr:oneCellAnchor>
  <xdr:oneCellAnchor>
    <xdr:from>
      <xdr:col>10</xdr:col>
      <xdr:colOff>1427669</xdr:colOff>
      <xdr:row>6</xdr:row>
      <xdr:rowOff>87854</xdr:rowOff>
    </xdr:from>
    <xdr:ext cx="191872" cy="192518"/>
    <xdr:pic>
      <xdr:nvPicPr>
        <xdr:cNvPr id="2" name="그림 1">
          <a:extLst>
            <a:ext uri="{FF2B5EF4-FFF2-40B4-BE49-F238E27FC236}">
              <a16:creationId xmlns:a16="http://schemas.microsoft.com/office/drawing/2014/main" id="{4213CA0C-E8AE-4CFA-A1B5-6782F4AD42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6547357" y="5362323"/>
          <a:ext cx="191872" cy="192518"/>
        </a:xfrm>
        <a:prstGeom prst="rect">
          <a:avLst/>
        </a:prstGeom>
      </xdr:spPr>
    </xdr:pic>
    <xdr:clientData/>
  </xdr:oneCellAnchor>
  <xdr:oneCellAnchor>
    <xdr:from>
      <xdr:col>11</xdr:col>
      <xdr:colOff>1401987</xdr:colOff>
      <xdr:row>6</xdr:row>
      <xdr:rowOff>99247</xdr:rowOff>
    </xdr:from>
    <xdr:ext cx="191872" cy="192518"/>
    <xdr:pic>
      <xdr:nvPicPr>
        <xdr:cNvPr id="4" name="그림 3">
          <a:extLst>
            <a:ext uri="{FF2B5EF4-FFF2-40B4-BE49-F238E27FC236}">
              <a16:creationId xmlns:a16="http://schemas.microsoft.com/office/drawing/2014/main" id="{4C512555-F378-4BCF-A6BF-BFB7EB7E19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8386987" y="5373716"/>
          <a:ext cx="191872" cy="192518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0</xdr:rowOff>
    </xdr:from>
    <xdr:to>
      <xdr:col>14</xdr:col>
      <xdr:colOff>1578427</xdr:colOff>
      <xdr:row>1</xdr:row>
      <xdr:rowOff>25270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A05B9B3B-764F-ABE0-D8FE-F842A1F62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4586856" cy="24201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1814284</xdr:colOff>
      <xdr:row>5</xdr:row>
      <xdr:rowOff>262164</xdr:rowOff>
    </xdr:from>
    <xdr:to>
      <xdr:col>9</xdr:col>
      <xdr:colOff>272142</xdr:colOff>
      <xdr:row>5</xdr:row>
      <xdr:rowOff>1043214</xdr:rowOff>
    </xdr:to>
    <xdr:cxnSp macro="">
      <xdr:nvCxnSpPr>
        <xdr:cNvPr id="2" name="직선 화살표 연결선 1">
          <a:extLst>
            <a:ext uri="{FF2B5EF4-FFF2-40B4-BE49-F238E27FC236}">
              <a16:creationId xmlns:a16="http://schemas.microsoft.com/office/drawing/2014/main" id="{398E5332-6575-4D06-93F4-774F73D41C61}"/>
            </a:ext>
          </a:extLst>
        </xdr:cNvPr>
        <xdr:cNvCxnSpPr/>
      </xdr:nvCxnSpPr>
      <xdr:spPr>
        <a:xfrm flipH="1">
          <a:off x="6930570" y="5197021"/>
          <a:ext cx="326572" cy="781050"/>
        </a:xfrm>
        <a:prstGeom prst="straightConnector1">
          <a:avLst/>
        </a:prstGeom>
        <a:ln w="57150"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8</xdr:col>
      <xdr:colOff>1452049</xdr:colOff>
      <xdr:row>6</xdr:row>
      <xdr:rowOff>90123</xdr:rowOff>
    </xdr:from>
    <xdr:ext cx="191872" cy="192518"/>
    <xdr:pic>
      <xdr:nvPicPr>
        <xdr:cNvPr id="4" name="그림 3">
          <a:extLst>
            <a:ext uri="{FF2B5EF4-FFF2-40B4-BE49-F238E27FC236}">
              <a16:creationId xmlns:a16="http://schemas.microsoft.com/office/drawing/2014/main" id="{41305CAF-CC0B-4FD4-8F05-D63982B7E3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6568335" y="6113552"/>
          <a:ext cx="191872" cy="192518"/>
        </a:xfrm>
        <a:prstGeom prst="rect">
          <a:avLst/>
        </a:prstGeom>
      </xdr:spPr>
    </xdr:pic>
    <xdr:clientData/>
  </xdr:oneCellAnchor>
  <xdr:oneCellAnchor>
    <xdr:from>
      <xdr:col>9</xdr:col>
      <xdr:colOff>1416161</xdr:colOff>
      <xdr:row>6</xdr:row>
      <xdr:rowOff>81671</xdr:rowOff>
    </xdr:from>
    <xdr:ext cx="191872" cy="192518"/>
    <xdr:pic>
      <xdr:nvPicPr>
        <xdr:cNvPr id="5" name="그림 4">
          <a:extLst>
            <a:ext uri="{FF2B5EF4-FFF2-40B4-BE49-F238E27FC236}">
              <a16:creationId xmlns:a16="http://schemas.microsoft.com/office/drawing/2014/main" id="{CBE00B94-B4B4-4FCD-9D94-42000E3118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8401161" y="6105100"/>
          <a:ext cx="191872" cy="192518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13</xdr:col>
      <xdr:colOff>9071</xdr:colOff>
      <xdr:row>1</xdr:row>
      <xdr:rowOff>9289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3F6748A1-C40E-8C69-8E62-853C7FD3B5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30" b="7010"/>
        <a:stretch/>
      </xdr:blipFill>
      <xdr:spPr>
        <a:xfrm>
          <a:off x="0" y="0"/>
          <a:ext cx="13979071" cy="2386003"/>
        </a:xfrm>
        <a:prstGeom prst="rect">
          <a:avLst/>
        </a:prstGeom>
      </xdr:spPr>
    </xdr:pic>
    <xdr:clientData/>
  </xdr:twoCellAnchor>
  <xdr:oneCellAnchor>
    <xdr:from>
      <xdr:col>11</xdr:col>
      <xdr:colOff>477762</xdr:colOff>
      <xdr:row>5</xdr:row>
      <xdr:rowOff>93741</xdr:rowOff>
    </xdr:from>
    <xdr:ext cx="171459" cy="177809"/>
    <xdr:pic>
      <xdr:nvPicPr>
        <xdr:cNvPr id="10" name="그림 9">
          <a:extLst>
            <a:ext uri="{FF2B5EF4-FFF2-40B4-BE49-F238E27FC236}">
              <a16:creationId xmlns:a16="http://schemas.microsoft.com/office/drawing/2014/main" id="{DF89910F-89E4-448D-A079-C22D753BD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8048" y="5028598"/>
          <a:ext cx="171459" cy="17780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1416161</xdr:colOff>
      <xdr:row>6</xdr:row>
      <xdr:rowOff>81671</xdr:rowOff>
    </xdr:from>
    <xdr:ext cx="191872" cy="192518"/>
    <xdr:pic>
      <xdr:nvPicPr>
        <xdr:cNvPr id="2" name="그림 1">
          <a:extLst>
            <a:ext uri="{FF2B5EF4-FFF2-40B4-BE49-F238E27FC236}">
              <a16:creationId xmlns:a16="http://schemas.microsoft.com/office/drawing/2014/main" id="{9BBD5892-D6E3-4311-9027-A99EDF59B6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6604111" y="1377071"/>
          <a:ext cx="191872" cy="192518"/>
        </a:xfrm>
        <a:prstGeom prst="rect">
          <a:avLst/>
        </a:prstGeom>
      </xdr:spPr>
    </xdr:pic>
    <xdr:clientData/>
  </xdr:oneCellAnchor>
  <xdr:oneCellAnchor>
    <xdr:from>
      <xdr:col>10</xdr:col>
      <xdr:colOff>1339548</xdr:colOff>
      <xdr:row>5</xdr:row>
      <xdr:rowOff>329598</xdr:rowOff>
    </xdr:from>
    <xdr:ext cx="171459" cy="177809"/>
    <xdr:pic>
      <xdr:nvPicPr>
        <xdr:cNvPr id="3" name="그림 2">
          <a:extLst>
            <a:ext uri="{FF2B5EF4-FFF2-40B4-BE49-F238E27FC236}">
              <a16:creationId xmlns:a16="http://schemas.microsoft.com/office/drawing/2014/main" id="{3EA0D77D-4D11-4362-AC33-46E686DE7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80548" y="4874384"/>
          <a:ext cx="171459" cy="17780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4614071" cy="2512786"/>
    <xdr:pic>
      <xdr:nvPicPr>
        <xdr:cNvPr id="4" name="그림 3">
          <a:extLst>
            <a:ext uri="{FF2B5EF4-FFF2-40B4-BE49-F238E27FC236}">
              <a16:creationId xmlns:a16="http://schemas.microsoft.com/office/drawing/2014/main" id="{69049613-F61D-4226-8D38-5B3D34730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4614071" cy="2512786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2473331-4C70-4E2B-8354-473DEB846727}" name="표1_5" displayName="표1_5" ref="A1:A13" totalsRowShown="0" headerRowDxfId="29" dataDxfId="27" headerRowBorderDxfId="28" tableBorderDxfId="26">
  <autoFilter ref="A1:A13" xr:uid="{0A4996CB-F72F-4306-9A58-16F56A35C293}"/>
  <tableColumns count="1">
    <tableColumn id="1" xr3:uid="{8E577E7E-7C82-4D5E-BB3C-D3C6C258CA53}" name="열1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3700287-0D8A-4C7B-976E-118CCFB76D6F}" name="표2_6" displayName="표2_6" ref="B1:B12" totalsRowShown="0" headerRowDxfId="24" dataDxfId="22" headerRowBorderDxfId="23" tableBorderDxfId="21">
  <autoFilter ref="B1:B12" xr:uid="{1FD9FAD1-4D07-4665-945E-2015D106BCA8}"/>
  <tableColumns count="1">
    <tableColumn id="1" xr3:uid="{7B7024CC-E3F7-4C35-ADD0-015C74C5A9A6}" name="현장_국가실기" dataDxfId="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F328D61-6089-4219-9BF1-7D1C0A54C60F}" name="표3_7" displayName="표3_7" ref="C1:C8" totalsRowShown="0" headerRowDxfId="19" dataDxfId="17" headerRowBorderDxfId="18" tableBorderDxfId="16">
  <autoFilter ref="C1:C8" xr:uid="{35AE1521-2C05-45A5-A391-13B4F70EEE22}"/>
  <tableColumns count="1">
    <tableColumn id="1" xr3:uid="{6BB79914-55ED-4400-A554-AF8460F87802}" name="작품출품부문" dataDxfId="1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07C062-BD65-422A-9425-78A123295880}" name="표1_58" displayName="표1_58" ref="A1:A13" totalsRowShown="0" headerRowDxfId="14" dataDxfId="12" headerRowBorderDxfId="13" tableBorderDxfId="11">
  <autoFilter ref="A1:A13" xr:uid="{0A4996CB-F72F-4306-9A58-16F56A35C293}"/>
  <tableColumns count="1">
    <tableColumn id="1" xr3:uid="{4C86A975-D6D4-4429-B892-268B85283B0B}" name="열1" data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96CBB9-37F9-41B6-82BB-FBDD4886C512}" name="표2_69" displayName="표2_69" ref="B1:B12" totalsRowShown="0" headerRowDxfId="9" dataDxfId="7" headerRowBorderDxfId="8" tableBorderDxfId="6">
  <autoFilter ref="B1:B12" xr:uid="{1FD9FAD1-4D07-4665-945E-2015D106BCA8}"/>
  <tableColumns count="1">
    <tableColumn id="1" xr3:uid="{0CFD5EA8-6A83-4128-9CC6-28282F0BD67D}" name="열1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B4BA-1C59-4C44-8526-DBD020D677E4}">
  <dimension ref="A1:R208"/>
  <sheetViews>
    <sheetView tabSelected="1" view="pageBreakPreview" topLeftCell="G1" zoomScale="70" zoomScaleNormal="70" zoomScaleSheetLayoutView="70" workbookViewId="0">
      <selection activeCell="J17" sqref="J17"/>
    </sheetView>
  </sheetViews>
  <sheetFormatPr defaultRowHeight="15" customHeight="1"/>
  <cols>
    <col min="1" max="1" width="16" hidden="1" customWidth="1"/>
    <col min="2" max="2" width="38.08203125" hidden="1" customWidth="1"/>
    <col min="3" max="5" width="30.58203125" hidden="1" customWidth="1"/>
    <col min="6" max="6" width="15.33203125" hidden="1" customWidth="1"/>
    <col min="7" max="7" width="8" style="1" customWidth="1"/>
    <col min="8" max="8" width="14.75" style="1" customWidth="1"/>
    <col min="9" max="9" width="24.08203125" style="13" customWidth="1"/>
    <col min="10" max="10" width="20.25" style="1" customWidth="1"/>
    <col min="11" max="11" width="24.5" style="1" customWidth="1"/>
    <col min="12" max="12" width="46.83203125" style="1" customWidth="1"/>
    <col min="13" max="13" width="23.5" style="1" bestFit="1" customWidth="1"/>
    <col min="14" max="14" width="8.58203125" style="1" customWidth="1"/>
    <col min="15" max="15" width="20.83203125" style="12" customWidth="1"/>
    <col min="16" max="16" width="11.33203125" customWidth="1"/>
    <col min="17" max="17" width="16.75" customWidth="1"/>
    <col min="18" max="18" width="26.58203125" customWidth="1"/>
  </cols>
  <sheetData>
    <row r="1" spans="1:18" ht="189.65" customHeight="1" thickBot="1">
      <c r="A1" t="s">
        <v>178</v>
      </c>
      <c r="B1" t="s">
        <v>192</v>
      </c>
      <c r="C1" s="95" t="s">
        <v>193</v>
      </c>
      <c r="D1" s="95" t="s">
        <v>194</v>
      </c>
      <c r="E1" s="96" t="s">
        <v>195</v>
      </c>
      <c r="G1" s="124"/>
      <c r="H1" s="125"/>
      <c r="I1" s="125"/>
      <c r="J1" s="125"/>
      <c r="K1" s="125"/>
      <c r="L1" s="125"/>
      <c r="M1" s="125"/>
      <c r="N1" s="125"/>
      <c r="O1" s="11"/>
      <c r="P1" s="137" t="s">
        <v>130</v>
      </c>
      <c r="Q1" s="138"/>
      <c r="R1" s="138"/>
    </row>
    <row r="2" spans="1:18" ht="35.15" customHeight="1" thickBot="1">
      <c r="A2" t="s">
        <v>185</v>
      </c>
      <c r="B2" t="str">
        <f>C2&amp;D2</f>
        <v>고교부_헤어헤어 스타일링</v>
      </c>
      <c r="C2" s="97" t="s">
        <v>185</v>
      </c>
      <c r="D2" s="97" t="s">
        <v>191</v>
      </c>
      <c r="E2" s="98" t="s">
        <v>196</v>
      </c>
      <c r="G2" s="129" t="s">
        <v>2</v>
      </c>
      <c r="H2" s="129"/>
      <c r="I2" s="121"/>
      <c r="J2" s="121"/>
      <c r="K2" s="122"/>
      <c r="L2" s="21" t="s">
        <v>132</v>
      </c>
      <c r="M2" s="114"/>
      <c r="N2" s="115"/>
      <c r="O2" s="116"/>
      <c r="P2" s="138"/>
      <c r="Q2" s="138"/>
      <c r="R2" s="138"/>
    </row>
    <row r="3" spans="1:18" ht="35.15" customHeight="1" thickBot="1">
      <c r="A3" t="s">
        <v>186</v>
      </c>
      <c r="B3" t="str">
        <f t="shared" ref="B3:B66" si="0">C3&amp;D3</f>
        <v/>
      </c>
      <c r="C3" s="99"/>
      <c r="D3" s="94"/>
      <c r="E3" s="100"/>
      <c r="G3" s="129" t="s">
        <v>131</v>
      </c>
      <c r="H3" s="129"/>
      <c r="I3" s="112"/>
      <c r="J3" s="45" t="s">
        <v>42</v>
      </c>
      <c r="K3" s="113"/>
      <c r="L3" s="21" t="s">
        <v>60</v>
      </c>
      <c r="M3" s="114"/>
      <c r="N3" s="115"/>
      <c r="O3" s="116"/>
      <c r="P3" s="138"/>
      <c r="Q3" s="138"/>
      <c r="R3" s="138"/>
    </row>
    <row r="4" spans="1:18" ht="35.15" customHeight="1" thickBot="1">
      <c r="A4" t="s">
        <v>187</v>
      </c>
      <c r="B4" t="str">
        <f t="shared" si="0"/>
        <v>고교부_메이크업패션메이크업</v>
      </c>
      <c r="C4" s="99" t="s">
        <v>186</v>
      </c>
      <c r="D4" s="94" t="s">
        <v>4</v>
      </c>
      <c r="E4" s="100" t="s">
        <v>197</v>
      </c>
      <c r="G4" s="129" t="s">
        <v>41</v>
      </c>
      <c r="H4" s="129"/>
      <c r="I4" s="112"/>
      <c r="J4" s="45" t="s">
        <v>42</v>
      </c>
      <c r="K4" s="112"/>
      <c r="L4" s="21" t="s">
        <v>44</v>
      </c>
      <c r="M4" s="114"/>
      <c r="N4" s="115"/>
      <c r="O4" s="116"/>
      <c r="P4" s="138"/>
      <c r="Q4" s="138"/>
      <c r="R4" s="138"/>
    </row>
    <row r="5" spans="1:18" ht="35.15" customHeight="1" thickBot="1">
      <c r="A5" t="s">
        <v>188</v>
      </c>
      <c r="B5" t="str">
        <f t="shared" si="0"/>
        <v>고교부_메이크업웨딩메이크업</v>
      </c>
      <c r="C5" s="99" t="s">
        <v>186</v>
      </c>
      <c r="D5" s="94" t="s">
        <v>3</v>
      </c>
      <c r="E5" s="100" t="s">
        <v>198</v>
      </c>
      <c r="G5" s="130" t="s">
        <v>135</v>
      </c>
      <c r="H5" s="130"/>
      <c r="I5" s="42">
        <f>SUMPRODUCT((H9:H208&lt;&gt;"")/COUNTIF(H9:H208, H9:H208&amp;""))</f>
        <v>5</v>
      </c>
      <c r="J5" s="20" t="s">
        <v>134</v>
      </c>
      <c r="K5" s="43">
        <f>COUNTA($L$9:$L$208)</f>
        <v>7</v>
      </c>
      <c r="L5" s="140" t="s">
        <v>51</v>
      </c>
      <c r="M5" s="140"/>
      <c r="N5" s="140"/>
      <c r="O5" s="140"/>
      <c r="P5" s="138"/>
      <c r="Q5" s="138"/>
      <c r="R5" s="138"/>
    </row>
    <row r="6" spans="1:18" ht="86.15" customHeight="1" thickBot="1">
      <c r="A6" t="s">
        <v>189</v>
      </c>
      <c r="B6" t="str">
        <f t="shared" si="0"/>
        <v/>
      </c>
      <c r="C6" s="99"/>
      <c r="D6" s="94"/>
      <c r="E6" s="100"/>
      <c r="G6" s="131" t="s">
        <v>133</v>
      </c>
      <c r="H6" s="131"/>
      <c r="I6" s="126">
        <f>SUM($O$9:$O$208)</f>
        <v>790000</v>
      </c>
      <c r="J6" s="127"/>
      <c r="K6" s="128"/>
      <c r="L6" s="140"/>
      <c r="M6" s="140"/>
      <c r="N6" s="140"/>
      <c r="O6" s="140"/>
      <c r="P6" s="138"/>
      <c r="Q6" s="138"/>
      <c r="R6" s="138"/>
    </row>
    <row r="7" spans="1:18" ht="24.65" customHeight="1" thickBot="1">
      <c r="A7" t="s">
        <v>190</v>
      </c>
      <c r="B7" t="str">
        <f t="shared" si="0"/>
        <v>일반부_메이크업[국가]뷰티메이크업</v>
      </c>
      <c r="C7" s="99" t="s">
        <v>187</v>
      </c>
      <c r="D7" s="94" t="s">
        <v>166</v>
      </c>
      <c r="E7" s="100" t="s">
        <v>197</v>
      </c>
      <c r="G7" s="132" t="s">
        <v>1</v>
      </c>
      <c r="H7" s="132" t="s">
        <v>0</v>
      </c>
      <c r="I7" s="133" t="s">
        <v>25</v>
      </c>
      <c r="J7" s="132" t="s">
        <v>24</v>
      </c>
      <c r="K7" s="134" t="s">
        <v>38</v>
      </c>
      <c r="L7" s="134" t="s">
        <v>145</v>
      </c>
      <c r="M7" s="123" t="s">
        <v>136</v>
      </c>
      <c r="N7" s="123" t="s">
        <v>129</v>
      </c>
      <c r="O7" s="123"/>
      <c r="P7" s="135" t="s">
        <v>35</v>
      </c>
      <c r="Q7" s="136" t="s">
        <v>36</v>
      </c>
    </row>
    <row r="8" spans="1:18" ht="23.15" customHeight="1" thickBot="1">
      <c r="B8" t="str">
        <f t="shared" si="0"/>
        <v>일반부_메이크업[국가]속눈썹연장</v>
      </c>
      <c r="C8" s="101" t="s">
        <v>187</v>
      </c>
      <c r="D8" s="94" t="s">
        <v>167</v>
      </c>
      <c r="E8" s="100" t="s">
        <v>199</v>
      </c>
      <c r="G8" s="132"/>
      <c r="H8" s="132"/>
      <c r="I8" s="133"/>
      <c r="J8" s="132"/>
      <c r="K8" s="134"/>
      <c r="L8" s="134"/>
      <c r="M8" s="123"/>
      <c r="N8" s="123"/>
      <c r="O8" s="123"/>
      <c r="P8" s="135"/>
      <c r="Q8" s="136"/>
    </row>
    <row r="9" spans="1:18" s="9" customFormat="1" ht="30" customHeight="1" thickBot="1">
      <c r="B9" t="str">
        <f t="shared" si="0"/>
        <v>일반부_메이크업[국가]시대메이크업</v>
      </c>
      <c r="C9" s="102" t="s">
        <v>187</v>
      </c>
      <c r="D9" s="94" t="s">
        <v>168</v>
      </c>
      <c r="E9" s="100" t="s">
        <v>200</v>
      </c>
      <c r="F9" s="9" t="str">
        <f>H9&amp;I9&amp;J9</f>
        <v>김OO20080513010-1234-5678</v>
      </c>
      <c r="G9" s="14">
        <v>1</v>
      </c>
      <c r="H9" s="106" t="s">
        <v>220</v>
      </c>
      <c r="I9" s="106">
        <v>20080513</v>
      </c>
      <c r="J9" s="106" t="s">
        <v>225</v>
      </c>
      <c r="K9" s="107" t="s">
        <v>186</v>
      </c>
      <c r="L9" s="18" t="s">
        <v>3</v>
      </c>
      <c r="M9" s="16" t="str">
        <f t="shared" ref="M9:M40" si="1">IFERROR(IF(OR(K9="",L9=""),"",INDEX($E:$E,MATCH($K9&amp;$L9,$B:$B,0))),"")</f>
        <v>3부(14:00~14:40)</v>
      </c>
      <c r="N9" s="117">
        <f>IF(F9="",0,COUNTIF($F$9:$F208,$F9))</f>
        <v>2</v>
      </c>
      <c r="O9" s="105">
        <f>IF(OR($F9="",COUNTIF($F$9:$F9,$F9)&gt;1),"",N9*100000+IF(SUMPRODUCT(($F$9:$F$208=F9)*(LEFT($K$9:$K$208,2)="고교"))&gt;0,0,30000))</f>
        <v>200000</v>
      </c>
      <c r="P9" s="27" t="s">
        <v>54</v>
      </c>
      <c r="Q9" s="22">
        <v>100000</v>
      </c>
    </row>
    <row r="10" spans="1:18" s="9" customFormat="1" ht="30" customHeight="1" thickBot="1">
      <c r="B10" t="str">
        <f t="shared" si="0"/>
        <v>일반부_메이크업[국가]캐릭터메이크업</v>
      </c>
      <c r="C10" s="103" t="s">
        <v>187</v>
      </c>
      <c r="D10" s="94" t="s">
        <v>169</v>
      </c>
      <c r="E10" s="100" t="s">
        <v>201</v>
      </c>
      <c r="F10" s="9" t="str">
        <f t="shared" ref="F10:F73" si="2">H10&amp;I10&amp;J10</f>
        <v>김OO20080513010-1234-5678</v>
      </c>
      <c r="G10" s="14">
        <v>2</v>
      </c>
      <c r="H10" s="106" t="s">
        <v>220</v>
      </c>
      <c r="I10" s="106">
        <v>20080513</v>
      </c>
      <c r="J10" s="106" t="s">
        <v>225</v>
      </c>
      <c r="K10" s="107" t="s">
        <v>186</v>
      </c>
      <c r="L10" s="18" t="s">
        <v>4</v>
      </c>
      <c r="M10" s="16" t="str">
        <f t="shared" si="1"/>
        <v>2부(12:00~12:40)</v>
      </c>
      <c r="N10" s="117">
        <f>IF(F10="",0,COUNTIF($F$9:$F209,$F10))</f>
        <v>2</v>
      </c>
      <c r="O10" s="105" t="str">
        <f>IF(OR($F10="",COUNTIF($F$9:$F10,$F10)&gt;1),"",N10*100000+IF(SUMPRODUCT(($F$9:$F$208=F10)*(LEFT($K$9:$K$208,2)="고교"))&gt;0,0,30000))</f>
        <v/>
      </c>
      <c r="P10" s="28" t="s">
        <v>56</v>
      </c>
      <c r="Q10" s="23">
        <v>130000</v>
      </c>
    </row>
    <row r="11" spans="1:18" s="9" customFormat="1" ht="30" customHeight="1" thickBot="1">
      <c r="B11" t="str">
        <f t="shared" si="0"/>
        <v>일반부_메이크업마네킨 바디아트</v>
      </c>
      <c r="C11" s="103" t="s">
        <v>187</v>
      </c>
      <c r="D11" s="94" t="s">
        <v>10</v>
      </c>
      <c r="E11" s="100" t="s">
        <v>202</v>
      </c>
      <c r="F11" s="9" t="str">
        <f t="shared" si="2"/>
        <v>이OO20100318010-8888-9797</v>
      </c>
      <c r="G11" s="14">
        <v>3</v>
      </c>
      <c r="H11" s="106" t="s">
        <v>221</v>
      </c>
      <c r="I11" s="106">
        <v>20100318</v>
      </c>
      <c r="J11" s="106" t="s">
        <v>50</v>
      </c>
      <c r="K11" s="107" t="s">
        <v>185</v>
      </c>
      <c r="L11" s="18" t="s">
        <v>191</v>
      </c>
      <c r="M11" s="16" t="str">
        <f t="shared" si="1"/>
        <v>1부(10:00~10:25)</v>
      </c>
      <c r="N11" s="117">
        <f>IF(F11="",0,COUNTIF($F$9:$F210,$F11))</f>
        <v>1</v>
      </c>
      <c r="O11" s="105">
        <f>IF(OR($F11="",COUNTIF($F$9:$F11,$F11)&gt;1),"",N11*100000+IF(SUMPRODUCT(($F$9:$F$208=F11)*(LEFT($K$9:$K$208,2)="고교"))&gt;0,0,30000))</f>
        <v>100000</v>
      </c>
      <c r="P11" s="29" t="s">
        <v>58</v>
      </c>
      <c r="Q11" s="24">
        <v>100000</v>
      </c>
    </row>
    <row r="12" spans="1:18" s="9" customFormat="1" ht="30" customHeight="1" thickBot="1">
      <c r="B12" t="str">
        <f t="shared" si="0"/>
        <v>일반부_메이크업바디아트</v>
      </c>
      <c r="C12" s="103" t="s">
        <v>187</v>
      </c>
      <c r="D12" s="94" t="s">
        <v>11</v>
      </c>
      <c r="E12" s="100" t="s">
        <v>203</v>
      </c>
      <c r="F12" s="9" t="str">
        <f t="shared" si="2"/>
        <v>권OO20020201010-8888-7777</v>
      </c>
      <c r="G12" s="14">
        <v>4</v>
      </c>
      <c r="H12" s="106" t="s">
        <v>222</v>
      </c>
      <c r="I12" s="106">
        <v>20020201</v>
      </c>
      <c r="J12" s="106" t="s">
        <v>40</v>
      </c>
      <c r="K12" s="107" t="s">
        <v>188</v>
      </c>
      <c r="L12" s="18" t="s">
        <v>227</v>
      </c>
      <c r="M12" s="16" t="str">
        <f t="shared" si="1"/>
        <v>2부(12:00~12:35)</v>
      </c>
      <c r="N12" s="117">
        <f>IF(F12="",0,COUNTIF($F$9:$F211,$F12))</f>
        <v>2</v>
      </c>
      <c r="O12" s="105">
        <f>IF(OR($F12="",COUNTIF($F$9:$F12,$F12)&gt;1),"",N12*100000+IF(SUMPRODUCT(($F$9:$F$208=F12)*(LEFT($K$9:$K$208,2)="고교"))&gt;0,0,30000))</f>
        <v>230000</v>
      </c>
      <c r="P12" s="139" t="s">
        <v>59</v>
      </c>
      <c r="Q12" s="139"/>
    </row>
    <row r="13" spans="1:18" s="9" customFormat="1" ht="30" customHeight="1" thickBot="1">
      <c r="B13" t="str">
        <f t="shared" si="0"/>
        <v>일반부_메이크업뷰티디자인</v>
      </c>
      <c r="C13" s="103" t="s">
        <v>187</v>
      </c>
      <c r="D13" s="94" t="s">
        <v>65</v>
      </c>
      <c r="E13" s="100" t="s">
        <v>204</v>
      </c>
      <c r="F13" s="9" t="str">
        <f t="shared" si="2"/>
        <v>권OO20020201010-8888-7777</v>
      </c>
      <c r="G13" s="14">
        <v>5</v>
      </c>
      <c r="H13" s="106" t="s">
        <v>222</v>
      </c>
      <c r="I13" s="106">
        <v>20020201</v>
      </c>
      <c r="J13" s="106" t="s">
        <v>40</v>
      </c>
      <c r="K13" s="107" t="s">
        <v>189</v>
      </c>
      <c r="L13" s="18" t="s">
        <v>173</v>
      </c>
      <c r="M13" s="16" t="str">
        <f t="shared" si="1"/>
        <v>1부(10:00~10:40)</v>
      </c>
      <c r="N13" s="117">
        <f>IF(F13="",0,COUNTIF($F$9:$F212,$F13))</f>
        <v>2</v>
      </c>
      <c r="O13" s="105" t="str">
        <f>IF(OR($F13="",COUNTIF($F$9:$F13,$F13)&gt;1),"",N13*100000+IF(SUMPRODUCT(($F$9:$F$208=F13)*(LEFT($K$9:$K$208,2)="고교"))&gt;0,0,30000))</f>
        <v/>
      </c>
      <c r="P13" s="139"/>
      <c r="Q13" s="139"/>
    </row>
    <row r="14" spans="1:18" s="9" customFormat="1" ht="30" customHeight="1" thickBot="1">
      <c r="B14" t="str">
        <f t="shared" si="0"/>
        <v>일반부_메이크업뷰티일러스트</v>
      </c>
      <c r="C14" s="103" t="s">
        <v>187</v>
      </c>
      <c r="D14" s="94" t="s">
        <v>9</v>
      </c>
      <c r="E14" s="100" t="s">
        <v>204</v>
      </c>
      <c r="F14" s="9" t="str">
        <f t="shared" si="2"/>
        <v>최OO20010506010-7878-8989</v>
      </c>
      <c r="G14" s="14">
        <v>6</v>
      </c>
      <c r="H14" s="106" t="s">
        <v>223</v>
      </c>
      <c r="I14" s="108">
        <v>20010506</v>
      </c>
      <c r="J14" s="106" t="s">
        <v>46</v>
      </c>
      <c r="K14" s="107" t="s">
        <v>190</v>
      </c>
      <c r="L14" s="18" t="s">
        <v>14</v>
      </c>
      <c r="M14" s="16" t="str">
        <f t="shared" si="1"/>
        <v>3부(14:00~15:00)</v>
      </c>
      <c r="N14" s="117">
        <f>IF(F14="",0,COUNTIF($F$9:$F213,$F14))</f>
        <v>1</v>
      </c>
      <c r="O14" s="105">
        <f>IF(OR($F14="",COUNTIF($F$9:$F14,$F14)&gt;1),"",N14*100000+IF(SUMPRODUCT(($F$9:$F$208=F14)*(LEFT($K$9:$K$208,2)="고교"))&gt;0,0,30000))</f>
        <v>130000</v>
      </c>
    </row>
    <row r="15" spans="1:18" s="9" customFormat="1" ht="30" customHeight="1" thickBot="1">
      <c r="B15" t="str">
        <f t="shared" si="0"/>
        <v>일반부_메이크업아트마스크</v>
      </c>
      <c r="C15" s="103" t="s">
        <v>187</v>
      </c>
      <c r="D15" s="94" t="s">
        <v>8</v>
      </c>
      <c r="E15" s="100" t="s">
        <v>205</v>
      </c>
      <c r="F15" s="9" t="str">
        <f t="shared" si="2"/>
        <v>신OO20020201010-8888-7777</v>
      </c>
      <c r="G15" s="14">
        <v>7</v>
      </c>
      <c r="H15" s="106" t="s">
        <v>224</v>
      </c>
      <c r="I15" s="106">
        <v>20020201</v>
      </c>
      <c r="J15" s="106" t="s">
        <v>40</v>
      </c>
      <c r="K15" s="107" t="s">
        <v>190</v>
      </c>
      <c r="L15" s="18" t="s">
        <v>15</v>
      </c>
      <c r="M15" s="16" t="str">
        <f t="shared" si="1"/>
        <v>2부(12:00~13:30)</v>
      </c>
      <c r="N15" s="117">
        <f>IF(F15="",0,COUNTIF($F$9:$F214,$F15))</f>
        <v>1</v>
      </c>
      <c r="O15" s="105">
        <f>IF(OR($F15="",COUNTIF($F$9:$F15,$F15)&gt;1),"",N15*100000+IF(SUMPRODUCT(($F$9:$F$208=F15)*(LEFT($K$9:$K$208,2)="고교"))&gt;0,0,30000))</f>
        <v>130000</v>
      </c>
    </row>
    <row r="16" spans="1:18" s="9" customFormat="1" ht="30" customHeight="1" thickBot="1">
      <c r="B16" t="str">
        <f t="shared" si="0"/>
        <v>일반부_메이크업웨딩메이크업</v>
      </c>
      <c r="C16" s="103" t="s">
        <v>187</v>
      </c>
      <c r="D16" s="94" t="s">
        <v>3</v>
      </c>
      <c r="E16" s="100" t="s">
        <v>200</v>
      </c>
      <c r="F16" s="9" t="str">
        <f t="shared" si="2"/>
        <v/>
      </c>
      <c r="G16" s="14">
        <v>8</v>
      </c>
      <c r="H16" s="106"/>
      <c r="I16" s="108"/>
      <c r="J16" s="106"/>
      <c r="K16" s="107"/>
      <c r="L16" s="18"/>
      <c r="M16" s="16" t="str">
        <f t="shared" si="1"/>
        <v/>
      </c>
      <c r="N16" s="117">
        <f>IF(F16="",0,COUNTIF($F$9:$F215,$F16))</f>
        <v>0</v>
      </c>
      <c r="O16" s="105" t="str">
        <f>IF(OR($F16="",COUNTIF($F$9:$F16,$F16)&gt;1),"",N16*100000+IF(SUMPRODUCT(($F$9:$F$208=F16)*(LEFT($K$9:$K$208,2)="고교"))&gt;0,0,30000))</f>
        <v/>
      </c>
    </row>
    <row r="17" spans="2:15" s="9" customFormat="1" ht="30" customHeight="1" thickBot="1">
      <c r="B17" t="str">
        <f t="shared" si="0"/>
        <v>일반부_메이크업캐릭터(2D)메이크업</v>
      </c>
      <c r="C17" s="103" t="s">
        <v>187</v>
      </c>
      <c r="D17" s="94" t="s">
        <v>86</v>
      </c>
      <c r="E17" s="100" t="s">
        <v>205</v>
      </c>
      <c r="F17" s="9" t="str">
        <f t="shared" si="2"/>
        <v/>
      </c>
      <c r="G17" s="14">
        <v>9</v>
      </c>
      <c r="H17" s="106"/>
      <c r="I17" s="108"/>
      <c r="J17" s="106"/>
      <c r="K17" s="107"/>
      <c r="L17" s="18"/>
      <c r="M17" s="16" t="str">
        <f t="shared" si="1"/>
        <v/>
      </c>
      <c r="N17" s="117">
        <f>IF(F17="",0,COUNTIF($F$9:$F216,$F17))</f>
        <v>0</v>
      </c>
      <c r="O17" s="105" t="str">
        <f>IF(OR($F17="",COUNTIF($F$9:$F17,$F17)&gt;1),"",N17*100000+IF(SUMPRODUCT(($F$9:$F$208=F17)*(LEFT($K$9:$K$208,2)="고교"))&gt;0,0,30000))</f>
        <v/>
      </c>
    </row>
    <row r="18" spans="2:15" s="9" customFormat="1" ht="30" customHeight="1" thickBot="1">
      <c r="B18" t="str">
        <f t="shared" si="0"/>
        <v>일반부_메이크업캐릭터(3D)메이크업</v>
      </c>
      <c r="C18" s="104" t="s">
        <v>187</v>
      </c>
      <c r="D18" s="94" t="s">
        <v>96</v>
      </c>
      <c r="E18" s="100" t="s">
        <v>204</v>
      </c>
      <c r="F18" s="9" t="str">
        <f t="shared" si="2"/>
        <v/>
      </c>
      <c r="G18" s="14">
        <v>10</v>
      </c>
      <c r="H18" s="106"/>
      <c r="I18" s="108"/>
      <c r="J18" s="106"/>
      <c r="K18" s="107"/>
      <c r="L18" s="18"/>
      <c r="M18" s="16" t="str">
        <f t="shared" si="1"/>
        <v/>
      </c>
      <c r="N18" s="117">
        <f>IF(F18="",0,COUNTIF($F$9:$F217,$F18))</f>
        <v>0</v>
      </c>
      <c r="O18" s="105" t="str">
        <f>IF(OR($F18="",COUNTIF($F$9:$F18,$F18)&gt;1),"",N18*100000+IF(SUMPRODUCT(($F$9:$F$208=F18)*(LEFT($K$9:$K$208,2)="고교"))&gt;0,0,30000))</f>
        <v/>
      </c>
    </row>
    <row r="19" spans="2:15" s="9" customFormat="1" ht="30" customHeight="1" thickBot="1">
      <c r="B19" t="str">
        <f t="shared" si="0"/>
        <v xml:space="preserve">일반부_메이크업크리에이티브 메이크업 </v>
      </c>
      <c r="C19" s="103" t="s">
        <v>187</v>
      </c>
      <c r="D19" s="94" t="s">
        <v>88</v>
      </c>
      <c r="E19" s="100" t="s">
        <v>205</v>
      </c>
      <c r="F19" s="9" t="str">
        <f t="shared" si="2"/>
        <v/>
      </c>
      <c r="G19" s="14">
        <v>11</v>
      </c>
      <c r="H19" s="106"/>
      <c r="I19" s="108"/>
      <c r="J19" s="106"/>
      <c r="K19" s="107"/>
      <c r="L19" s="18"/>
      <c r="M19" s="16" t="str">
        <f t="shared" si="1"/>
        <v/>
      </c>
      <c r="N19" s="117">
        <f>IF(F19="",0,COUNTIF($F$9:$F218,$F19))</f>
        <v>0</v>
      </c>
      <c r="O19" s="105" t="str">
        <f>IF(OR($F19="",COUNTIF($F$9:$F19,$F19)&gt;1),"",N19*100000+IF(SUMPRODUCT(($F$9:$F$208=F19)*(LEFT($K$9:$K$208,2)="고교"))&gt;0,0,30000))</f>
        <v/>
      </c>
    </row>
    <row r="20" spans="2:15" s="9" customFormat="1" ht="30" customHeight="1" thickBot="1">
      <c r="B20" t="str">
        <f t="shared" si="0"/>
        <v>일반부_메이크업환타지메이크업</v>
      </c>
      <c r="C20" s="103" t="s">
        <v>187</v>
      </c>
      <c r="D20" s="94" t="s">
        <v>5</v>
      </c>
      <c r="E20" s="100" t="s">
        <v>204</v>
      </c>
      <c r="F20" s="9" t="str">
        <f t="shared" si="2"/>
        <v/>
      </c>
      <c r="G20" s="14">
        <v>12</v>
      </c>
      <c r="H20" s="106"/>
      <c r="I20" s="108"/>
      <c r="J20" s="106"/>
      <c r="K20" s="107"/>
      <c r="L20" s="18"/>
      <c r="M20" s="16" t="str">
        <f t="shared" si="1"/>
        <v/>
      </c>
      <c r="N20" s="117">
        <f>IF(F20="",0,COUNTIF($F$9:$F219,$F20))</f>
        <v>0</v>
      </c>
      <c r="O20" s="105" t="str">
        <f>IF(OR($F20="",COUNTIF($F$9:$F20,$F20)&gt;1),"",N20*100000+IF(SUMPRODUCT(($F$9:$F$208=F20)*(LEFT($K$9:$K$208,2)="고교"))&gt;0,0,30000))</f>
        <v/>
      </c>
    </row>
    <row r="21" spans="2:15" s="9" customFormat="1" ht="30" customHeight="1" thickBot="1">
      <c r="B21" t="str">
        <f t="shared" si="0"/>
        <v/>
      </c>
      <c r="C21" s="103"/>
      <c r="D21" s="94"/>
      <c r="E21" s="100"/>
      <c r="F21" s="9" t="str">
        <f t="shared" si="2"/>
        <v/>
      </c>
      <c r="G21" s="14">
        <v>13</v>
      </c>
      <c r="H21" s="106"/>
      <c r="I21" s="108"/>
      <c r="J21" s="106"/>
      <c r="K21" s="107"/>
      <c r="L21" s="18"/>
      <c r="M21" s="16" t="str">
        <f t="shared" si="1"/>
        <v/>
      </c>
      <c r="N21" s="117">
        <f>IF(F21="",0,COUNTIF($F$9:$F220,$F21))</f>
        <v>0</v>
      </c>
      <c r="O21" s="105" t="str">
        <f>IF(OR($F21="",COUNTIF($F$9:$F21,$F21)&gt;1),"",N21*100000+IF(SUMPRODUCT(($F$9:$F$208=F21)*(LEFT($K$9:$K$208,2)="고교"))&gt;0,0,30000))</f>
        <v/>
      </c>
    </row>
    <row r="22" spans="2:15" s="9" customFormat="1" ht="30" customHeight="1" thickBot="1">
      <c r="B22" t="str">
        <f t="shared" si="0"/>
        <v>일반부_헤어창작커트</v>
      </c>
      <c r="C22" s="103" t="s">
        <v>188</v>
      </c>
      <c r="D22" s="94" t="s">
        <v>13</v>
      </c>
      <c r="E22" s="100" t="s">
        <v>206</v>
      </c>
      <c r="F22" s="9" t="str">
        <f t="shared" si="2"/>
        <v/>
      </c>
      <c r="G22" s="14">
        <v>14</v>
      </c>
      <c r="H22" s="106"/>
      <c r="I22" s="108"/>
      <c r="J22" s="106"/>
      <c r="K22" s="107"/>
      <c r="L22" s="18"/>
      <c r="M22" s="16" t="str">
        <f t="shared" si="1"/>
        <v/>
      </c>
      <c r="N22" s="117">
        <f>IF(F22="",0,COUNTIF($F$9:$F221,$F22))</f>
        <v>0</v>
      </c>
      <c r="O22" s="105" t="str">
        <f>IF(OR($F22="",COUNTIF($F$9:$F22,$F22)&gt;1),"",N22*100000+IF(SUMPRODUCT(($F$9:$F$208=F22)*(LEFT($K$9:$K$208,2)="고교"))&gt;0,0,30000))</f>
        <v/>
      </c>
    </row>
    <row r="23" spans="2:15" s="9" customFormat="1" ht="30" customHeight="1" thickBot="1">
      <c r="B23" t="str">
        <f t="shared" si="0"/>
        <v>일반부_헤어[국가]단발형 이발</v>
      </c>
      <c r="C23" s="103" t="s">
        <v>188</v>
      </c>
      <c r="D23" s="94" t="s">
        <v>170</v>
      </c>
      <c r="E23" s="100" t="s">
        <v>207</v>
      </c>
      <c r="F23" s="9" t="str">
        <f t="shared" si="2"/>
        <v/>
      </c>
      <c r="G23" s="14">
        <v>15</v>
      </c>
      <c r="H23" s="106"/>
      <c r="I23" s="108"/>
      <c r="J23" s="106"/>
      <c r="K23" s="107"/>
      <c r="L23" s="18"/>
      <c r="M23" s="16" t="str">
        <f t="shared" si="1"/>
        <v/>
      </c>
      <c r="N23" s="117">
        <f>IF(F23="",0,COUNTIF($F$9:$F222,$F23))</f>
        <v>0</v>
      </c>
      <c r="O23" s="105" t="str">
        <f>IF(OR($F23="",COUNTIF($F$9:$F23,$F23)&gt;1),"",N23*100000+IF(SUMPRODUCT(($F$9:$F$208=F23)*(LEFT($K$9:$K$208,2)="고교"))&gt;0,0,30000))</f>
        <v/>
      </c>
    </row>
    <row r="24" spans="2:15" s="9" customFormat="1" ht="30" customHeight="1" thickBot="1">
      <c r="B24" t="str">
        <f t="shared" si="0"/>
        <v>일반부_헤어[국가]헤어퍼머넌트</v>
      </c>
      <c r="C24" s="103" t="s">
        <v>188</v>
      </c>
      <c r="D24" s="94" t="s">
        <v>171</v>
      </c>
      <c r="E24" s="100" t="s">
        <v>208</v>
      </c>
      <c r="F24" s="9" t="str">
        <f t="shared" si="2"/>
        <v/>
      </c>
      <c r="G24" s="14">
        <v>16</v>
      </c>
      <c r="H24" s="106"/>
      <c r="I24" s="108"/>
      <c r="J24" s="106"/>
      <c r="K24" s="107"/>
      <c r="L24" s="18"/>
      <c r="M24" s="16" t="str">
        <f t="shared" si="1"/>
        <v/>
      </c>
      <c r="N24" s="117">
        <f>IF(F24="",0,COUNTIF($F$9:$F223,$F24))</f>
        <v>0</v>
      </c>
      <c r="O24" s="105" t="str">
        <f>IF(OR($F24="",COUNTIF($F$9:$F24,$F24)&gt;1),"",N24*100000+IF(SUMPRODUCT(($F$9:$F$208=F24)*(LEFT($K$9:$K$208,2)="고교"))&gt;0,0,30000))</f>
        <v/>
      </c>
    </row>
    <row r="25" spans="2:15" s="9" customFormat="1" ht="30" customHeight="1" thickBot="1">
      <c r="B25" t="str">
        <f t="shared" si="0"/>
        <v>일반부_헤어창작업스타일</v>
      </c>
      <c r="C25" s="103" t="s">
        <v>188</v>
      </c>
      <c r="D25" s="94" t="s">
        <v>19</v>
      </c>
      <c r="E25" s="100" t="s">
        <v>209</v>
      </c>
      <c r="F25" s="9" t="str">
        <f t="shared" si="2"/>
        <v/>
      </c>
      <c r="G25" s="14">
        <v>17</v>
      </c>
      <c r="H25" s="106"/>
      <c r="I25" s="108"/>
      <c r="J25" s="106"/>
      <c r="K25" s="107"/>
      <c r="L25" s="18"/>
      <c r="M25" s="16" t="str">
        <f t="shared" si="1"/>
        <v/>
      </c>
      <c r="N25" s="117">
        <f>IF(F25="",0,COUNTIF($F$9:$F224,$F25))</f>
        <v>0</v>
      </c>
      <c r="O25" s="105" t="str">
        <f>IF(OR($F25="",COUNTIF($F$9:$F25,$F25)&gt;1),"",N25*100000+IF(SUMPRODUCT(($F$9:$F$208=F25)*(LEFT($K$9:$K$208,2)="고교"))&gt;0,0,30000))</f>
        <v/>
      </c>
    </row>
    <row r="26" spans="2:15" s="9" customFormat="1" ht="30" customHeight="1" thickBot="1">
      <c r="B26" t="str">
        <f t="shared" si="0"/>
        <v>일반부_헤어웨딩업스타일</v>
      </c>
      <c r="C26" s="103" t="s">
        <v>188</v>
      </c>
      <c r="D26" s="94" t="s">
        <v>71</v>
      </c>
      <c r="E26" s="100" t="s">
        <v>210</v>
      </c>
      <c r="F26" s="9" t="str">
        <f t="shared" si="2"/>
        <v/>
      </c>
      <c r="G26" s="14">
        <v>18</v>
      </c>
      <c r="H26" s="106"/>
      <c r="I26" s="108"/>
      <c r="J26" s="106"/>
      <c r="K26" s="107"/>
      <c r="L26" s="18"/>
      <c r="M26" s="16" t="str">
        <f t="shared" si="1"/>
        <v/>
      </c>
      <c r="N26" s="117">
        <f>IF(F26="",0,COUNTIF($F$9:$F225,$F26))</f>
        <v>0</v>
      </c>
      <c r="O26" s="105" t="str">
        <f>IF(OR($F26="",COUNTIF($F$9:$F26,$F26)&gt;1),"",N26*100000+IF(SUMPRODUCT(($F$9:$F$208=F26)*(LEFT($K$9:$K$208,2)="고교"))&gt;0,0,30000))</f>
        <v/>
      </c>
    </row>
    <row r="27" spans="2:15" s="9" customFormat="1" ht="30" customHeight="1" thickBot="1">
      <c r="B27" t="str">
        <f t="shared" si="0"/>
        <v>일반부_헤어[국가]헤어커트</v>
      </c>
      <c r="C27" s="103" t="s">
        <v>188</v>
      </c>
      <c r="D27" s="94" t="s">
        <v>172</v>
      </c>
      <c r="E27" s="100" t="s">
        <v>211</v>
      </c>
      <c r="F27" s="9" t="str">
        <f t="shared" si="2"/>
        <v/>
      </c>
      <c r="G27" s="14">
        <v>19</v>
      </c>
      <c r="H27" s="106"/>
      <c r="I27" s="108"/>
      <c r="J27" s="106"/>
      <c r="K27" s="107"/>
      <c r="L27" s="18"/>
      <c r="M27" s="16" t="str">
        <f t="shared" si="1"/>
        <v/>
      </c>
      <c r="N27" s="117">
        <f>IF(F27="",0,COUNTIF($F$9:$F226,$F27))</f>
        <v>0</v>
      </c>
      <c r="O27" s="105" t="str">
        <f>IF(OR($F27="",COUNTIF($F$9:$F27,$F27)&gt;1),"",N27*100000+IF(SUMPRODUCT(($F$9:$F$208=F27)*(LEFT($K$9:$K$208,2)="고교"))&gt;0,0,30000))</f>
        <v/>
      </c>
    </row>
    <row r="28" spans="2:15" s="9" customFormat="1" ht="30" customHeight="1" thickBot="1">
      <c r="B28" t="str">
        <f t="shared" si="0"/>
        <v/>
      </c>
      <c r="C28" s="103"/>
      <c r="D28" s="94"/>
      <c r="E28" s="100"/>
      <c r="F28" s="9" t="str">
        <f t="shared" si="2"/>
        <v/>
      </c>
      <c r="G28" s="14">
        <v>20</v>
      </c>
      <c r="H28" s="106"/>
      <c r="I28" s="108"/>
      <c r="J28" s="106"/>
      <c r="K28" s="107"/>
      <c r="L28" s="18"/>
      <c r="M28" s="16" t="str">
        <f t="shared" si="1"/>
        <v/>
      </c>
      <c r="N28" s="117">
        <f>IF(F28="",0,COUNTIF($F$9:$F227,$F28))</f>
        <v>0</v>
      </c>
      <c r="O28" s="105" t="str">
        <f>IF(OR($F28="",COUNTIF($F$9:$F28,$F28)&gt;1),"",N28*100000+IF(SUMPRODUCT(($F$9:$F$208=F28)*(LEFT($K$9:$K$208,2)="고교"))&gt;0,0,30000))</f>
        <v/>
      </c>
    </row>
    <row r="29" spans="2:15" s="9" customFormat="1" ht="30" customHeight="1" thickBot="1">
      <c r="B29" t="str">
        <f t="shared" si="0"/>
        <v>일반부_피부[국가]페이셜</v>
      </c>
      <c r="C29" s="103" t="s">
        <v>189</v>
      </c>
      <c r="D29" s="94" t="s">
        <v>173</v>
      </c>
      <c r="E29" s="100" t="s">
        <v>200</v>
      </c>
      <c r="F29" s="9" t="str">
        <f t="shared" si="2"/>
        <v/>
      </c>
      <c r="G29" s="14">
        <v>21</v>
      </c>
      <c r="H29" s="106"/>
      <c r="I29" s="108"/>
      <c r="J29" s="106"/>
      <c r="K29" s="107"/>
      <c r="L29" s="18"/>
      <c r="M29" s="16" t="str">
        <f t="shared" si="1"/>
        <v/>
      </c>
      <c r="N29" s="117">
        <f>IF(F29="",0,COUNTIF($F$9:$F228,$F29))</f>
        <v>0</v>
      </c>
      <c r="O29" s="105" t="str">
        <f>IF(OR($F29="",COUNTIF($F$9:$F29,$F29)&gt;1),"",N29*100000+IF(SUMPRODUCT(($F$9:$F$208=F29)*(LEFT($K$9:$K$208,2)="고교"))&gt;0,0,30000))</f>
        <v/>
      </c>
    </row>
    <row r="30" spans="2:15" s="9" customFormat="1" ht="30" customHeight="1" thickBot="1">
      <c r="B30" t="str">
        <f t="shared" si="0"/>
        <v/>
      </c>
      <c r="C30" s="103"/>
      <c r="D30" s="94"/>
      <c r="E30" s="100"/>
      <c r="F30" s="9" t="str">
        <f t="shared" si="2"/>
        <v/>
      </c>
      <c r="G30" s="14">
        <v>22</v>
      </c>
      <c r="H30" s="106"/>
      <c r="I30" s="108"/>
      <c r="J30" s="106"/>
      <c r="K30" s="107"/>
      <c r="L30" s="18"/>
      <c r="M30" s="16" t="str">
        <f t="shared" si="1"/>
        <v/>
      </c>
      <c r="N30" s="117">
        <f>IF(F30="",0,COUNTIF($F$9:$F229,$F30))</f>
        <v>0</v>
      </c>
      <c r="O30" s="105" t="str">
        <f>IF(OR($F30="",COUNTIF($F$9:$F30,$F30)&gt;1),"",N30*100000+IF(SUMPRODUCT(($F$9:$F$208=F30)*(LEFT($K$9:$K$208,2)="고교"))&gt;0,0,30000))</f>
        <v/>
      </c>
    </row>
    <row r="31" spans="2:15" s="9" customFormat="1" ht="30" customHeight="1" thickBot="1">
      <c r="B31" t="str">
        <f t="shared" si="0"/>
        <v>일반부_네일[국가]매니큐어</v>
      </c>
      <c r="C31" s="103" t="s">
        <v>190</v>
      </c>
      <c r="D31" s="94" t="s">
        <v>174</v>
      </c>
      <c r="E31" s="100" t="s">
        <v>207</v>
      </c>
      <c r="F31" s="9" t="str">
        <f t="shared" si="2"/>
        <v/>
      </c>
      <c r="G31" s="14">
        <v>23</v>
      </c>
      <c r="H31" s="106"/>
      <c r="I31" s="108"/>
      <c r="J31" s="106"/>
      <c r="K31" s="107"/>
      <c r="L31" s="18"/>
      <c r="M31" s="16" t="str">
        <f t="shared" si="1"/>
        <v/>
      </c>
      <c r="N31" s="117">
        <f>IF(F31="",0,COUNTIF($F$9:$F230,$F31))</f>
        <v>0</v>
      </c>
      <c r="O31" s="105" t="str">
        <f>IF(OR($F31="",COUNTIF($F$9:$F31,$F31)&gt;1),"",N31*100000+IF(SUMPRODUCT(($F$9:$F$208=F31)*(LEFT($K$9:$K$208,2)="고교"))&gt;0,0,30000))</f>
        <v/>
      </c>
    </row>
    <row r="32" spans="2:15" s="9" customFormat="1" ht="30" customHeight="1" thickBot="1">
      <c r="B32" t="str">
        <f t="shared" si="0"/>
        <v>일반부_네일믹스미디어</v>
      </c>
      <c r="C32" s="103" t="s">
        <v>190</v>
      </c>
      <c r="D32" s="94" t="s">
        <v>16</v>
      </c>
      <c r="E32" s="100" t="s">
        <v>205</v>
      </c>
      <c r="F32" s="9" t="str">
        <f t="shared" si="2"/>
        <v/>
      </c>
      <c r="G32" s="14">
        <v>24</v>
      </c>
      <c r="H32" s="109"/>
      <c r="I32" s="110"/>
      <c r="J32" s="106"/>
      <c r="K32" s="107"/>
      <c r="L32" s="18"/>
      <c r="M32" s="16" t="str">
        <f t="shared" si="1"/>
        <v/>
      </c>
      <c r="N32" s="117">
        <f>IF(F32="",0,COUNTIF($F$9:$F231,$F32))</f>
        <v>0</v>
      </c>
      <c r="O32" s="105" t="str">
        <f>IF(OR($F32="",COUNTIF($F$9:$F32,$F32)&gt;1),"",N32*100000+IF(SUMPRODUCT(($F$9:$F$208=F32)*(LEFT($K$9:$K$208,2)="고교"))&gt;0,0,30000))</f>
        <v/>
      </c>
    </row>
    <row r="33" spans="2:15" s="9" customFormat="1" ht="30" customHeight="1" thickBot="1">
      <c r="B33" t="str">
        <f t="shared" si="0"/>
        <v>일반부_네일[국가]젤메니큐어</v>
      </c>
      <c r="C33" s="103" t="s">
        <v>190</v>
      </c>
      <c r="D33" s="94" t="s">
        <v>175</v>
      </c>
      <c r="E33" s="100" t="s">
        <v>208</v>
      </c>
      <c r="F33" s="9" t="str">
        <f t="shared" si="2"/>
        <v/>
      </c>
      <c r="G33" s="14">
        <v>25</v>
      </c>
      <c r="H33" s="106"/>
      <c r="I33" s="108"/>
      <c r="J33" s="106"/>
      <c r="K33" s="107"/>
      <c r="L33" s="18"/>
      <c r="M33" s="16" t="str">
        <f t="shared" si="1"/>
        <v/>
      </c>
      <c r="N33" s="117">
        <f>IF(F33="",0,COUNTIF($F$9:$F232,$F33))</f>
        <v>0</v>
      </c>
      <c r="O33" s="105" t="str">
        <f>IF(OR($F33="",COUNTIF($F$9:$F33,$F33)&gt;1),"",N33*100000+IF(SUMPRODUCT(($F$9:$F$208=F33)*(LEFT($K$9:$K$208,2)="고교"))&gt;0,0,30000))</f>
        <v/>
      </c>
    </row>
    <row r="34" spans="2:15" s="9" customFormat="1" ht="30" customHeight="1" thickBot="1">
      <c r="B34" t="str">
        <f t="shared" si="0"/>
        <v>일반부_네일평면아트</v>
      </c>
      <c r="C34" s="103" t="s">
        <v>190</v>
      </c>
      <c r="D34" s="94" t="s">
        <v>15</v>
      </c>
      <c r="E34" s="100" t="s">
        <v>204</v>
      </c>
      <c r="F34" s="9" t="str">
        <f t="shared" si="2"/>
        <v/>
      </c>
      <c r="G34" s="14">
        <v>26</v>
      </c>
      <c r="H34" s="106"/>
      <c r="I34" s="108"/>
      <c r="J34" s="106"/>
      <c r="K34" s="107"/>
      <c r="L34" s="18"/>
      <c r="M34" s="16" t="str">
        <f t="shared" si="1"/>
        <v/>
      </c>
      <c r="N34" s="117">
        <f>IF(F34="",0,COUNTIF($F$9:$F233,$F34))</f>
        <v>0</v>
      </c>
      <c r="O34" s="105" t="str">
        <f>IF(OR($F34="",COUNTIF($F$9:$F34,$F34)&gt;1),"",N34*100000+IF(SUMPRODUCT(($F$9:$F$208=F34)*(LEFT($K$9:$K$208,2)="고교"))&gt;0,0,30000))</f>
        <v/>
      </c>
    </row>
    <row r="35" spans="2:15" s="9" customFormat="1" ht="30" customHeight="1" thickBot="1">
      <c r="B35" t="str">
        <f t="shared" si="0"/>
        <v>일반부_네일[국가]인조네일</v>
      </c>
      <c r="C35" s="103" t="s">
        <v>190</v>
      </c>
      <c r="D35" s="94" t="s">
        <v>176</v>
      </c>
      <c r="E35" s="100" t="s">
        <v>198</v>
      </c>
      <c r="F35" s="9" t="str">
        <f t="shared" si="2"/>
        <v/>
      </c>
      <c r="G35" s="14">
        <v>27</v>
      </c>
      <c r="H35" s="106"/>
      <c r="I35" s="108"/>
      <c r="J35" s="106"/>
      <c r="K35" s="107"/>
      <c r="L35" s="18"/>
      <c r="M35" s="16" t="str">
        <f t="shared" si="1"/>
        <v/>
      </c>
      <c r="N35" s="117">
        <f>IF(F35="",0,COUNTIF($F$9:$F234,$F35))</f>
        <v>0</v>
      </c>
      <c r="O35" s="105" t="str">
        <f>IF(OR($F35="",COUNTIF($F$9:$F35,$F35)&gt;1),"",N35*100000+IF(SUMPRODUCT(($F$9:$F$208=F35)*(LEFT($K$9:$K$208,2)="고교"))&gt;0,0,30000))</f>
        <v/>
      </c>
    </row>
    <row r="36" spans="2:15" s="9" customFormat="1" ht="30" customHeight="1" thickBot="1">
      <c r="B36" t="str">
        <f t="shared" si="0"/>
        <v>일반부_네일살롱아트</v>
      </c>
      <c r="C36" s="103" t="s">
        <v>190</v>
      </c>
      <c r="D36" s="94" t="s">
        <v>14</v>
      </c>
      <c r="E36" s="100" t="s">
        <v>212</v>
      </c>
      <c r="F36" s="9" t="str">
        <f t="shared" si="2"/>
        <v/>
      </c>
      <c r="G36" s="14">
        <v>28</v>
      </c>
      <c r="H36" s="106"/>
      <c r="I36" s="108"/>
      <c r="J36" s="106"/>
      <c r="K36" s="107"/>
      <c r="L36" s="18"/>
      <c r="M36" s="16" t="str">
        <f t="shared" si="1"/>
        <v/>
      </c>
      <c r="N36" s="117">
        <f>IF(F36="",0,COUNTIF($F$9:$F235,$F36))</f>
        <v>0</v>
      </c>
      <c r="O36" s="105" t="str">
        <f>IF(OR($F36="",COUNTIF($F$9:$F36,$F36)&gt;1),"",N36*100000+IF(SUMPRODUCT(($F$9:$F$208=F36)*(LEFT($K$9:$K$208,2)="고교"))&gt;0,0,30000))</f>
        <v/>
      </c>
    </row>
    <row r="37" spans="2:15" s="9" customFormat="1" ht="30" customHeight="1" thickBot="1">
      <c r="B37" t="str">
        <f t="shared" si="0"/>
        <v/>
      </c>
      <c r="F37" s="9" t="str">
        <f t="shared" si="2"/>
        <v/>
      </c>
      <c r="G37" s="14">
        <v>29</v>
      </c>
      <c r="H37" s="106"/>
      <c r="I37" s="108"/>
      <c r="J37" s="106"/>
      <c r="K37" s="107"/>
      <c r="L37" s="18"/>
      <c r="M37" s="16" t="str">
        <f t="shared" si="1"/>
        <v/>
      </c>
      <c r="N37" s="117">
        <f>IF(F37="",0,COUNTIF($F$9:$F236,$F37))</f>
        <v>0</v>
      </c>
      <c r="O37" s="105" t="str">
        <f>IF(OR($F37="",COUNTIF($F$9:$F37,$F37)&gt;1),"",N37*100000+IF(SUMPRODUCT(($F$9:$F$208=F37)*(LEFT($K$9:$K$208,2)="고교"))&gt;0,0,30000))</f>
        <v/>
      </c>
    </row>
    <row r="38" spans="2:15" s="9" customFormat="1" ht="30" customHeight="1" thickBot="1">
      <c r="B38" t="str">
        <f t="shared" si="0"/>
        <v/>
      </c>
      <c r="F38" s="9" t="str">
        <f t="shared" si="2"/>
        <v/>
      </c>
      <c r="G38" s="14">
        <v>30</v>
      </c>
      <c r="H38" s="106"/>
      <c r="I38" s="108"/>
      <c r="J38" s="106"/>
      <c r="K38" s="107"/>
      <c r="L38" s="18"/>
      <c r="M38" s="16" t="str">
        <f t="shared" si="1"/>
        <v/>
      </c>
      <c r="N38" s="117">
        <f>IF(F38="",0,COUNTIF($F$9:$F237,$F38))</f>
        <v>0</v>
      </c>
      <c r="O38" s="105" t="str">
        <f>IF(OR($F38="",COUNTIF($F$9:$F38,$F38)&gt;1),"",N38*100000+IF(SUMPRODUCT(($F$9:$F$208=F38)*(LEFT($K$9:$K$208,2)="고교"))&gt;0,0,30000))</f>
        <v/>
      </c>
    </row>
    <row r="39" spans="2:15" s="9" customFormat="1" ht="30" customHeight="1" thickBot="1">
      <c r="B39" t="str">
        <f t="shared" si="0"/>
        <v/>
      </c>
      <c r="F39" s="9" t="str">
        <f t="shared" si="2"/>
        <v/>
      </c>
      <c r="G39" s="14">
        <v>31</v>
      </c>
      <c r="H39" s="106"/>
      <c r="I39" s="108"/>
      <c r="J39" s="106"/>
      <c r="K39" s="107"/>
      <c r="L39" s="18"/>
      <c r="M39" s="16" t="str">
        <f t="shared" si="1"/>
        <v/>
      </c>
      <c r="N39" s="117">
        <f>IF(F39="",0,COUNTIF($F$9:$F238,$F39))</f>
        <v>0</v>
      </c>
      <c r="O39" s="105" t="str">
        <f>IF(OR($F39="",COUNTIF($F$9:$F39,$F39)&gt;1),"",N39*100000+IF(SUMPRODUCT(($F$9:$F$208=F39)*(LEFT($K$9:$K$208,2)="고교"))&gt;0,0,30000))</f>
        <v/>
      </c>
    </row>
    <row r="40" spans="2:15" s="9" customFormat="1" ht="30" customHeight="1" thickBot="1">
      <c r="B40" t="str">
        <f t="shared" si="0"/>
        <v/>
      </c>
      <c r="F40" s="9" t="str">
        <f t="shared" si="2"/>
        <v/>
      </c>
      <c r="G40" s="14">
        <v>32</v>
      </c>
      <c r="H40" s="106"/>
      <c r="I40" s="108"/>
      <c r="J40" s="106"/>
      <c r="K40" s="107"/>
      <c r="L40" s="18"/>
      <c r="M40" s="16" t="str">
        <f t="shared" si="1"/>
        <v/>
      </c>
      <c r="N40" s="117">
        <f>IF(F40="",0,COUNTIF($F$9:$F239,$F40))</f>
        <v>0</v>
      </c>
      <c r="O40" s="105" t="str">
        <f>IF(OR($F40="",COUNTIF($F$9:$F40,$F40)&gt;1),"",N40*100000+IF(SUMPRODUCT(($F$9:$F$208=F40)*(LEFT($K$9:$K$208,2)="고교"))&gt;0,0,30000))</f>
        <v/>
      </c>
    </row>
    <row r="41" spans="2:15" s="9" customFormat="1" ht="30" customHeight="1" thickBot="1">
      <c r="B41" t="str">
        <f t="shared" si="0"/>
        <v/>
      </c>
      <c r="F41" s="9" t="str">
        <f t="shared" si="2"/>
        <v/>
      </c>
      <c r="G41" s="14">
        <v>33</v>
      </c>
      <c r="H41" s="106"/>
      <c r="I41" s="108"/>
      <c r="J41" s="106"/>
      <c r="K41" s="107"/>
      <c r="L41" s="18"/>
      <c r="M41" s="16" t="str">
        <f t="shared" ref="M41:M72" si="3">IFERROR(IF(OR(K41="",L41=""),"",INDEX($E:$E,MATCH($K41&amp;$L41,$B:$B,0))),"")</f>
        <v/>
      </c>
      <c r="N41" s="117">
        <f>IF(F41="",0,COUNTIF($F$9:$F240,$F41))</f>
        <v>0</v>
      </c>
      <c r="O41" s="105" t="str">
        <f>IF(OR($F41="",COUNTIF($F$9:$F41,$F41)&gt;1),"",N41*100000+IF(SUMPRODUCT(($F$9:$F$208=F41)*(LEFT($K$9:$K$208,2)="고교"))&gt;0,0,30000))</f>
        <v/>
      </c>
    </row>
    <row r="42" spans="2:15" s="9" customFormat="1" ht="30" customHeight="1" thickBot="1">
      <c r="B42" t="str">
        <f t="shared" si="0"/>
        <v/>
      </c>
      <c r="F42" s="9" t="str">
        <f t="shared" si="2"/>
        <v/>
      </c>
      <c r="G42" s="14">
        <v>34</v>
      </c>
      <c r="H42" s="106"/>
      <c r="I42" s="108"/>
      <c r="J42" s="106"/>
      <c r="K42" s="107"/>
      <c r="L42" s="18"/>
      <c r="M42" s="16" t="str">
        <f t="shared" si="3"/>
        <v/>
      </c>
      <c r="N42" s="117">
        <f>IF(F42="",0,COUNTIF($F$9:$F241,$F42))</f>
        <v>0</v>
      </c>
      <c r="O42" s="105" t="str">
        <f>IF(OR($F42="",COUNTIF($F$9:$F42,$F42)&gt;1),"",N42*100000+IF(SUMPRODUCT(($F$9:$F$208=F42)*(LEFT($K$9:$K$208,2)="고교"))&gt;0,0,30000))</f>
        <v/>
      </c>
    </row>
    <row r="43" spans="2:15" s="9" customFormat="1" ht="30" customHeight="1" thickBot="1">
      <c r="B43" t="str">
        <f t="shared" si="0"/>
        <v/>
      </c>
      <c r="F43" s="9" t="str">
        <f t="shared" si="2"/>
        <v/>
      </c>
      <c r="G43" s="14">
        <v>35</v>
      </c>
      <c r="H43" s="106"/>
      <c r="I43" s="108"/>
      <c r="J43" s="106"/>
      <c r="K43" s="107"/>
      <c r="L43" s="18"/>
      <c r="M43" s="16" t="str">
        <f t="shared" si="3"/>
        <v/>
      </c>
      <c r="N43" s="117">
        <f>IF(F43="",0,COUNTIF($F$9:$F242,$F43))</f>
        <v>0</v>
      </c>
      <c r="O43" s="105" t="str">
        <f>IF(OR($F43="",COUNTIF($F$9:$F43,$F43)&gt;1),"",N43*100000+IF(SUMPRODUCT(($F$9:$F$208=F43)*(LEFT($K$9:$K$208,2)="고교"))&gt;0,0,30000))</f>
        <v/>
      </c>
    </row>
    <row r="44" spans="2:15" s="9" customFormat="1" ht="30" customHeight="1" thickBot="1">
      <c r="B44" t="str">
        <f t="shared" si="0"/>
        <v/>
      </c>
      <c r="F44" s="9" t="str">
        <f t="shared" si="2"/>
        <v/>
      </c>
      <c r="G44" s="14">
        <v>36</v>
      </c>
      <c r="H44" s="106"/>
      <c r="I44" s="108"/>
      <c r="J44" s="106"/>
      <c r="K44" s="107"/>
      <c r="L44" s="18"/>
      <c r="M44" s="16" t="str">
        <f t="shared" si="3"/>
        <v/>
      </c>
      <c r="N44" s="117">
        <f>IF(F44="",0,COUNTIF($F$9:$F243,$F44))</f>
        <v>0</v>
      </c>
      <c r="O44" s="105" t="str">
        <f>IF(OR($F44="",COUNTIF($F$9:$F44,$F44)&gt;1),"",N44*100000+IF(SUMPRODUCT(($F$9:$F$208=F44)*(LEFT($K$9:$K$208,2)="고교"))&gt;0,0,30000))</f>
        <v/>
      </c>
    </row>
    <row r="45" spans="2:15" s="9" customFormat="1" ht="30" customHeight="1" thickBot="1">
      <c r="B45" t="str">
        <f t="shared" si="0"/>
        <v/>
      </c>
      <c r="F45" s="9" t="str">
        <f t="shared" si="2"/>
        <v/>
      </c>
      <c r="G45" s="14">
        <v>37</v>
      </c>
      <c r="H45" s="106"/>
      <c r="I45" s="108"/>
      <c r="J45" s="106"/>
      <c r="K45" s="107"/>
      <c r="L45" s="18"/>
      <c r="M45" s="16" t="str">
        <f t="shared" si="3"/>
        <v/>
      </c>
      <c r="N45" s="117">
        <f>IF(F45="",0,COUNTIF($F$9:$F244,$F45))</f>
        <v>0</v>
      </c>
      <c r="O45" s="105" t="str">
        <f>IF(OR($F45="",COUNTIF($F$9:$F45,$F45)&gt;1),"",N45*100000+IF(SUMPRODUCT(($F$9:$F$208=F45)*(LEFT($K$9:$K$208,2)="고교"))&gt;0,0,30000))</f>
        <v/>
      </c>
    </row>
    <row r="46" spans="2:15" s="9" customFormat="1" ht="30" customHeight="1" thickBot="1">
      <c r="B46" t="str">
        <f t="shared" si="0"/>
        <v/>
      </c>
      <c r="F46" s="9" t="str">
        <f t="shared" si="2"/>
        <v/>
      </c>
      <c r="G46" s="14">
        <v>38</v>
      </c>
      <c r="H46" s="106"/>
      <c r="I46" s="108"/>
      <c r="J46" s="106"/>
      <c r="K46" s="107"/>
      <c r="L46" s="18"/>
      <c r="M46" s="16" t="str">
        <f t="shared" si="3"/>
        <v/>
      </c>
      <c r="N46" s="117">
        <f>IF(F46="",0,COUNTIF($F$9:$F245,$F46))</f>
        <v>0</v>
      </c>
      <c r="O46" s="105" t="str">
        <f>IF(OR($F46="",COUNTIF($F$9:$F46,$F46)&gt;1),"",N46*100000+IF(SUMPRODUCT(($F$9:$F$208=F46)*(LEFT($K$9:$K$208,2)="고교"))&gt;0,0,30000))</f>
        <v/>
      </c>
    </row>
    <row r="47" spans="2:15" s="9" customFormat="1" ht="30" customHeight="1" thickBot="1">
      <c r="B47" t="str">
        <f t="shared" si="0"/>
        <v/>
      </c>
      <c r="F47" s="9" t="str">
        <f t="shared" si="2"/>
        <v/>
      </c>
      <c r="G47" s="14">
        <v>39</v>
      </c>
      <c r="H47" s="106"/>
      <c r="I47" s="108"/>
      <c r="J47" s="106"/>
      <c r="K47" s="107"/>
      <c r="L47" s="18"/>
      <c r="M47" s="16" t="str">
        <f t="shared" si="3"/>
        <v/>
      </c>
      <c r="N47" s="117">
        <f>IF(F47="",0,COUNTIF($F$9:$F246,$F47))</f>
        <v>0</v>
      </c>
      <c r="O47" s="105" t="str">
        <f>IF(OR($F47="",COUNTIF($F$9:$F47,$F47)&gt;1),"",N47*100000+IF(SUMPRODUCT(($F$9:$F$208=F47)*(LEFT($K$9:$K$208,2)="고교"))&gt;0,0,30000))</f>
        <v/>
      </c>
    </row>
    <row r="48" spans="2:15" s="9" customFormat="1" ht="30" customHeight="1" thickBot="1">
      <c r="B48" t="str">
        <f t="shared" si="0"/>
        <v/>
      </c>
      <c r="F48" s="9" t="str">
        <f t="shared" si="2"/>
        <v/>
      </c>
      <c r="G48" s="14">
        <v>40</v>
      </c>
      <c r="H48" s="106"/>
      <c r="I48" s="108"/>
      <c r="J48" s="106"/>
      <c r="K48" s="107"/>
      <c r="L48" s="18"/>
      <c r="M48" s="16" t="str">
        <f t="shared" si="3"/>
        <v/>
      </c>
      <c r="N48" s="117">
        <f>IF(F48="",0,COUNTIF($F$9:$F247,$F48))</f>
        <v>0</v>
      </c>
      <c r="O48" s="105" t="str">
        <f>IF(OR($F48="",COUNTIF($F$9:$F48,$F48)&gt;1),"",N48*100000+IF(SUMPRODUCT(($F$9:$F$208=F48)*(LEFT($K$9:$K$208,2)="고교"))&gt;0,0,30000))</f>
        <v/>
      </c>
    </row>
    <row r="49" spans="2:15" s="9" customFormat="1" ht="30" customHeight="1" thickBot="1">
      <c r="B49" t="str">
        <f t="shared" si="0"/>
        <v/>
      </c>
      <c r="F49" s="9" t="str">
        <f t="shared" si="2"/>
        <v/>
      </c>
      <c r="G49" s="14">
        <v>41</v>
      </c>
      <c r="H49" s="106"/>
      <c r="I49" s="108"/>
      <c r="J49" s="106"/>
      <c r="K49" s="107"/>
      <c r="L49" s="18"/>
      <c r="M49" s="16" t="str">
        <f t="shared" si="3"/>
        <v/>
      </c>
      <c r="N49" s="117">
        <f>IF(F49="",0,COUNTIF($F$9:$F248,$F49))</f>
        <v>0</v>
      </c>
      <c r="O49" s="105" t="str">
        <f>IF(OR($F49="",COUNTIF($F$9:$F49,$F49)&gt;1),"",N49*100000+IF(SUMPRODUCT(($F$9:$F$208=F49)*(LEFT($K$9:$K$208,2)="고교"))&gt;0,0,30000))</f>
        <v/>
      </c>
    </row>
    <row r="50" spans="2:15" s="9" customFormat="1" ht="30" customHeight="1" thickBot="1">
      <c r="B50" t="str">
        <f t="shared" si="0"/>
        <v/>
      </c>
      <c r="F50" s="9" t="str">
        <f t="shared" si="2"/>
        <v/>
      </c>
      <c r="G50" s="14">
        <v>42</v>
      </c>
      <c r="H50" s="106"/>
      <c r="I50" s="108"/>
      <c r="J50" s="106"/>
      <c r="K50" s="107"/>
      <c r="L50" s="18"/>
      <c r="M50" s="16" t="str">
        <f t="shared" si="3"/>
        <v/>
      </c>
      <c r="N50" s="117">
        <f>IF(F50="",0,COUNTIF($F$9:$F249,$F50))</f>
        <v>0</v>
      </c>
      <c r="O50" s="105" t="str">
        <f>IF(OR($F50="",COUNTIF($F$9:$F50,$F50)&gt;1),"",N50*100000+IF(SUMPRODUCT(($F$9:$F$208=F50)*(LEFT($K$9:$K$208,2)="고교"))&gt;0,0,30000))</f>
        <v/>
      </c>
    </row>
    <row r="51" spans="2:15" s="9" customFormat="1" ht="30" customHeight="1" thickBot="1">
      <c r="B51" t="str">
        <f t="shared" si="0"/>
        <v/>
      </c>
      <c r="F51" s="9" t="str">
        <f t="shared" si="2"/>
        <v/>
      </c>
      <c r="G51" s="14">
        <v>43</v>
      </c>
      <c r="H51" s="106"/>
      <c r="I51" s="108"/>
      <c r="J51" s="106"/>
      <c r="K51" s="107"/>
      <c r="L51" s="18"/>
      <c r="M51" s="16" t="str">
        <f t="shared" si="3"/>
        <v/>
      </c>
      <c r="N51" s="117">
        <f>IF(F51="",0,COUNTIF($F$9:$F250,$F51))</f>
        <v>0</v>
      </c>
      <c r="O51" s="105" t="str">
        <f>IF(OR($F51="",COUNTIF($F$9:$F51,$F51)&gt;1),"",N51*100000+IF(SUMPRODUCT(($F$9:$F$208=F51)*(LEFT($K$9:$K$208,2)="고교"))&gt;0,0,30000))</f>
        <v/>
      </c>
    </row>
    <row r="52" spans="2:15" s="9" customFormat="1" ht="30" customHeight="1" thickBot="1">
      <c r="B52" t="str">
        <f t="shared" si="0"/>
        <v/>
      </c>
      <c r="F52" s="9" t="str">
        <f t="shared" si="2"/>
        <v/>
      </c>
      <c r="G52" s="14">
        <v>44</v>
      </c>
      <c r="H52" s="106"/>
      <c r="I52" s="108"/>
      <c r="J52" s="106"/>
      <c r="K52" s="107"/>
      <c r="L52" s="18"/>
      <c r="M52" s="16" t="str">
        <f t="shared" si="3"/>
        <v/>
      </c>
      <c r="N52" s="117">
        <f>IF(F52="",0,COUNTIF($F$9:$F251,$F52))</f>
        <v>0</v>
      </c>
      <c r="O52" s="105" t="str">
        <f>IF(OR($F52="",COUNTIF($F$9:$F52,$F52)&gt;1),"",N52*100000+IF(SUMPRODUCT(($F$9:$F$208=F52)*(LEFT($K$9:$K$208,2)="고교"))&gt;0,0,30000))</f>
        <v/>
      </c>
    </row>
    <row r="53" spans="2:15" s="9" customFormat="1" ht="30" customHeight="1" thickBot="1">
      <c r="B53" t="str">
        <f t="shared" si="0"/>
        <v/>
      </c>
      <c r="F53" s="9" t="str">
        <f t="shared" si="2"/>
        <v/>
      </c>
      <c r="G53" s="14">
        <v>45</v>
      </c>
      <c r="H53" s="106"/>
      <c r="I53" s="108"/>
      <c r="J53" s="106"/>
      <c r="K53" s="107"/>
      <c r="L53" s="18"/>
      <c r="M53" s="16" t="str">
        <f t="shared" si="3"/>
        <v/>
      </c>
      <c r="N53" s="117">
        <f>IF(F53="",0,COUNTIF($F$9:$F252,$F53))</f>
        <v>0</v>
      </c>
      <c r="O53" s="105" t="str">
        <f>IF(OR($F53="",COUNTIF($F$9:$F53,$F53)&gt;1),"",N53*100000+IF(SUMPRODUCT(($F$9:$F$208=F53)*(LEFT($K$9:$K$208,2)="고교"))&gt;0,0,30000))</f>
        <v/>
      </c>
    </row>
    <row r="54" spans="2:15" s="9" customFormat="1" ht="30" customHeight="1" thickBot="1">
      <c r="B54" t="str">
        <f t="shared" si="0"/>
        <v/>
      </c>
      <c r="F54" s="9" t="str">
        <f t="shared" si="2"/>
        <v/>
      </c>
      <c r="G54" s="14">
        <v>46</v>
      </c>
      <c r="H54" s="106"/>
      <c r="I54" s="108"/>
      <c r="J54" s="106"/>
      <c r="K54" s="107"/>
      <c r="L54" s="18"/>
      <c r="M54" s="16" t="str">
        <f t="shared" si="3"/>
        <v/>
      </c>
      <c r="N54" s="117">
        <f>IF(F54="",0,COUNTIF($F$9:$F253,$F54))</f>
        <v>0</v>
      </c>
      <c r="O54" s="105" t="str">
        <f>IF(OR($F54="",COUNTIF($F$9:$F54,$F54)&gt;1),"",N54*100000+IF(SUMPRODUCT(($F$9:$F$208=F54)*(LEFT($K$9:$K$208,2)="고교"))&gt;0,0,30000))</f>
        <v/>
      </c>
    </row>
    <row r="55" spans="2:15" s="9" customFormat="1" ht="30" customHeight="1" thickBot="1">
      <c r="B55" t="str">
        <f t="shared" si="0"/>
        <v/>
      </c>
      <c r="F55" s="9" t="str">
        <f t="shared" si="2"/>
        <v/>
      </c>
      <c r="G55" s="14">
        <v>47</v>
      </c>
      <c r="H55" s="106"/>
      <c r="I55" s="108"/>
      <c r="J55" s="106"/>
      <c r="K55" s="107"/>
      <c r="L55" s="18"/>
      <c r="M55" s="16" t="str">
        <f t="shared" si="3"/>
        <v/>
      </c>
      <c r="N55" s="117">
        <f>IF(F55="",0,COUNTIF($F$9:$F254,$F55))</f>
        <v>0</v>
      </c>
      <c r="O55" s="105" t="str">
        <f>IF(OR($F55="",COUNTIF($F$9:$F55,$F55)&gt;1),"",N55*100000+IF(SUMPRODUCT(($F$9:$F$208=F55)*(LEFT($K$9:$K$208,2)="고교"))&gt;0,0,30000))</f>
        <v/>
      </c>
    </row>
    <row r="56" spans="2:15" s="9" customFormat="1" ht="30" customHeight="1" thickBot="1">
      <c r="B56" t="str">
        <f t="shared" si="0"/>
        <v/>
      </c>
      <c r="F56" s="9" t="str">
        <f t="shared" si="2"/>
        <v/>
      </c>
      <c r="G56" s="14">
        <v>48</v>
      </c>
      <c r="H56" s="106"/>
      <c r="I56" s="108"/>
      <c r="J56" s="106"/>
      <c r="K56" s="107"/>
      <c r="L56" s="18"/>
      <c r="M56" s="16" t="str">
        <f t="shared" si="3"/>
        <v/>
      </c>
      <c r="N56" s="117">
        <f>IF(F56="",0,COUNTIF($F$9:$F255,$F56))</f>
        <v>0</v>
      </c>
      <c r="O56" s="105" t="str">
        <f>IF(OR($F56="",COUNTIF($F$9:$F56,$F56)&gt;1),"",N56*100000+IF(SUMPRODUCT(($F$9:$F$208=F56)*(LEFT($K$9:$K$208,2)="고교"))&gt;0,0,30000))</f>
        <v/>
      </c>
    </row>
    <row r="57" spans="2:15" s="9" customFormat="1" ht="30" customHeight="1" thickBot="1">
      <c r="B57" t="str">
        <f t="shared" si="0"/>
        <v/>
      </c>
      <c r="F57" s="9" t="str">
        <f t="shared" si="2"/>
        <v/>
      </c>
      <c r="G57" s="14">
        <v>49</v>
      </c>
      <c r="H57" s="106"/>
      <c r="I57" s="108"/>
      <c r="J57" s="106"/>
      <c r="K57" s="107"/>
      <c r="L57" s="18"/>
      <c r="M57" s="16" t="str">
        <f t="shared" si="3"/>
        <v/>
      </c>
      <c r="N57" s="117">
        <f>IF(F57="",0,COUNTIF($F$9:$F256,$F57))</f>
        <v>0</v>
      </c>
      <c r="O57" s="105" t="str">
        <f>IF(OR($F57="",COUNTIF($F$9:$F57,$F57)&gt;1),"",N57*100000+IF(SUMPRODUCT(($F$9:$F$208=F57)*(LEFT($K$9:$K$208,2)="고교"))&gt;0,0,30000))</f>
        <v/>
      </c>
    </row>
    <row r="58" spans="2:15" s="9" customFormat="1" ht="30" customHeight="1" thickBot="1">
      <c r="B58" t="str">
        <f t="shared" si="0"/>
        <v/>
      </c>
      <c r="F58" s="9" t="str">
        <f t="shared" si="2"/>
        <v/>
      </c>
      <c r="G58" s="14">
        <v>50</v>
      </c>
      <c r="H58" s="106"/>
      <c r="I58" s="108"/>
      <c r="J58" s="106"/>
      <c r="K58" s="107"/>
      <c r="L58" s="18"/>
      <c r="M58" s="16" t="str">
        <f t="shared" si="3"/>
        <v/>
      </c>
      <c r="N58" s="117">
        <f>IF(F58="",0,COUNTIF($F$9:$F257,$F58))</f>
        <v>0</v>
      </c>
      <c r="O58" s="105" t="str">
        <f>IF(OR($F58="",COUNTIF($F$9:$F58,$F58)&gt;1),"",N58*100000+IF(SUMPRODUCT(($F$9:$F$208=F58)*(LEFT($K$9:$K$208,2)="고교"))&gt;0,0,30000))</f>
        <v/>
      </c>
    </row>
    <row r="59" spans="2:15" s="9" customFormat="1" ht="30" customHeight="1" thickBot="1">
      <c r="B59" t="str">
        <f t="shared" si="0"/>
        <v/>
      </c>
      <c r="F59" s="9" t="str">
        <f t="shared" si="2"/>
        <v/>
      </c>
      <c r="G59" s="14">
        <v>51</v>
      </c>
      <c r="H59" s="106"/>
      <c r="I59" s="108"/>
      <c r="J59" s="106"/>
      <c r="K59" s="107"/>
      <c r="L59" s="18"/>
      <c r="M59" s="16" t="str">
        <f t="shared" si="3"/>
        <v/>
      </c>
      <c r="N59" s="117">
        <f>IF(F59="",0,COUNTIF($F$9:$F258,$F59))</f>
        <v>0</v>
      </c>
      <c r="O59" s="105" t="str">
        <f>IF(OR($F59="",COUNTIF($F$9:$F59,$F59)&gt;1),"",N59*100000+IF(SUMPRODUCT(($F$9:$F$208=F59)*(LEFT($K$9:$K$208,2)="고교"))&gt;0,0,30000))</f>
        <v/>
      </c>
    </row>
    <row r="60" spans="2:15" s="9" customFormat="1" ht="30" customHeight="1" thickBot="1">
      <c r="B60" t="str">
        <f t="shared" si="0"/>
        <v/>
      </c>
      <c r="F60" s="9" t="str">
        <f t="shared" si="2"/>
        <v/>
      </c>
      <c r="G60" s="14">
        <v>52</v>
      </c>
      <c r="H60" s="106"/>
      <c r="I60" s="108"/>
      <c r="J60" s="106"/>
      <c r="K60" s="107"/>
      <c r="L60" s="18"/>
      <c r="M60" s="16" t="str">
        <f t="shared" si="3"/>
        <v/>
      </c>
      <c r="N60" s="117">
        <f>IF(F60="",0,COUNTIF($F$9:$F259,$F60))</f>
        <v>0</v>
      </c>
      <c r="O60" s="105" t="str">
        <f>IF(OR($F60="",COUNTIF($F$9:$F60,$F60)&gt;1),"",N60*100000+IF(SUMPRODUCT(($F$9:$F$208=F60)*(LEFT($K$9:$K$208,2)="고교"))&gt;0,0,30000))</f>
        <v/>
      </c>
    </row>
    <row r="61" spans="2:15" s="9" customFormat="1" ht="30" customHeight="1" thickBot="1">
      <c r="B61" t="str">
        <f t="shared" si="0"/>
        <v/>
      </c>
      <c r="F61" s="9" t="str">
        <f t="shared" si="2"/>
        <v/>
      </c>
      <c r="G61" s="14">
        <v>53</v>
      </c>
      <c r="H61" s="106"/>
      <c r="I61" s="108"/>
      <c r="J61" s="106"/>
      <c r="K61" s="107"/>
      <c r="L61" s="18"/>
      <c r="M61" s="16" t="str">
        <f t="shared" si="3"/>
        <v/>
      </c>
      <c r="N61" s="117">
        <f>IF(F61="",0,COUNTIF($F$9:$F260,$F61))</f>
        <v>0</v>
      </c>
      <c r="O61" s="105" t="str">
        <f>IF(OR($F61="",COUNTIF($F$9:$F61,$F61)&gt;1),"",N61*100000+IF(SUMPRODUCT(($F$9:$F$208=F61)*(LEFT($K$9:$K$208,2)="고교"))&gt;0,0,30000))</f>
        <v/>
      </c>
    </row>
    <row r="62" spans="2:15" s="9" customFormat="1" ht="30" customHeight="1" thickBot="1">
      <c r="B62" t="str">
        <f t="shared" si="0"/>
        <v/>
      </c>
      <c r="F62" s="9" t="str">
        <f t="shared" si="2"/>
        <v/>
      </c>
      <c r="G62" s="14">
        <v>54</v>
      </c>
      <c r="H62" s="106"/>
      <c r="I62" s="108"/>
      <c r="J62" s="106"/>
      <c r="K62" s="107"/>
      <c r="L62" s="18"/>
      <c r="M62" s="16" t="str">
        <f t="shared" si="3"/>
        <v/>
      </c>
      <c r="N62" s="117">
        <f>IF(F62="",0,COUNTIF($F$9:$F261,$F62))</f>
        <v>0</v>
      </c>
      <c r="O62" s="105" t="str">
        <f>IF(OR($F62="",COUNTIF($F$9:$F62,$F62)&gt;1),"",N62*100000+IF(SUMPRODUCT(($F$9:$F$208=F62)*(LEFT($K$9:$K$208,2)="고교"))&gt;0,0,30000))</f>
        <v/>
      </c>
    </row>
    <row r="63" spans="2:15" s="9" customFormat="1" ht="30" customHeight="1" thickBot="1">
      <c r="B63" t="str">
        <f t="shared" si="0"/>
        <v/>
      </c>
      <c r="F63" s="9" t="str">
        <f t="shared" si="2"/>
        <v/>
      </c>
      <c r="G63" s="14">
        <v>55</v>
      </c>
      <c r="H63" s="106"/>
      <c r="I63" s="108"/>
      <c r="J63" s="106"/>
      <c r="K63" s="107"/>
      <c r="L63" s="18"/>
      <c r="M63" s="16" t="str">
        <f t="shared" si="3"/>
        <v/>
      </c>
      <c r="N63" s="117">
        <f>IF(F63="",0,COUNTIF($F$9:$F262,$F63))</f>
        <v>0</v>
      </c>
      <c r="O63" s="105" t="str">
        <f>IF(OR($F63="",COUNTIF($F$9:$F63,$F63)&gt;1),"",N63*100000+IF(SUMPRODUCT(($F$9:$F$208=F63)*(LEFT($K$9:$K$208,2)="고교"))&gt;0,0,30000))</f>
        <v/>
      </c>
    </row>
    <row r="64" spans="2:15" s="9" customFormat="1" ht="30" customHeight="1" thickBot="1">
      <c r="B64" t="str">
        <f t="shared" si="0"/>
        <v/>
      </c>
      <c r="F64" s="9" t="str">
        <f t="shared" si="2"/>
        <v/>
      </c>
      <c r="G64" s="14">
        <v>56</v>
      </c>
      <c r="H64" s="106"/>
      <c r="I64" s="108"/>
      <c r="J64" s="106"/>
      <c r="K64" s="107"/>
      <c r="L64" s="18"/>
      <c r="M64" s="16" t="str">
        <f t="shared" si="3"/>
        <v/>
      </c>
      <c r="N64" s="117">
        <f>IF(F64="",0,COUNTIF($F$9:$F263,$F64))</f>
        <v>0</v>
      </c>
      <c r="O64" s="105" t="str">
        <f>IF(OR($F64="",COUNTIF($F$9:$F64,$F64)&gt;1),"",N64*100000+IF(SUMPRODUCT(($F$9:$F$208=F64)*(LEFT($K$9:$K$208,2)="고교"))&gt;0,0,30000))</f>
        <v/>
      </c>
    </row>
    <row r="65" spans="2:15" s="9" customFormat="1" ht="30" customHeight="1" thickBot="1">
      <c r="B65" t="str">
        <f t="shared" si="0"/>
        <v/>
      </c>
      <c r="F65" s="9" t="str">
        <f t="shared" si="2"/>
        <v/>
      </c>
      <c r="G65" s="14">
        <v>57</v>
      </c>
      <c r="H65" s="106"/>
      <c r="I65" s="108"/>
      <c r="J65" s="106"/>
      <c r="K65" s="107"/>
      <c r="L65" s="18"/>
      <c r="M65" s="16" t="str">
        <f t="shared" si="3"/>
        <v/>
      </c>
      <c r="N65" s="117">
        <f>IF(F65="",0,COUNTIF($F$9:$F264,$F65))</f>
        <v>0</v>
      </c>
      <c r="O65" s="105" t="str">
        <f>IF(OR($F65="",COUNTIF($F$9:$F65,$F65)&gt;1),"",N65*100000+IF(SUMPRODUCT(($F$9:$F$208=F65)*(LEFT($K$9:$K$208,2)="고교"))&gt;0,0,30000))</f>
        <v/>
      </c>
    </row>
    <row r="66" spans="2:15" s="9" customFormat="1" ht="30" customHeight="1" thickBot="1">
      <c r="B66" t="str">
        <f t="shared" si="0"/>
        <v/>
      </c>
      <c r="F66" s="9" t="str">
        <f t="shared" si="2"/>
        <v/>
      </c>
      <c r="G66" s="14">
        <v>58</v>
      </c>
      <c r="H66" s="106"/>
      <c r="I66" s="108"/>
      <c r="J66" s="106"/>
      <c r="K66" s="107"/>
      <c r="L66" s="18"/>
      <c r="M66" s="16" t="str">
        <f t="shared" si="3"/>
        <v/>
      </c>
      <c r="N66" s="117">
        <f>IF(F66="",0,COUNTIF($F$9:$F265,$F66))</f>
        <v>0</v>
      </c>
      <c r="O66" s="105" t="str">
        <f>IF(OR($F66="",COUNTIF($F$9:$F66,$F66)&gt;1),"",N66*100000+IF(SUMPRODUCT(($F$9:$F$208=F66)*(LEFT($K$9:$K$208,2)="고교"))&gt;0,0,30000))</f>
        <v/>
      </c>
    </row>
    <row r="67" spans="2:15" s="9" customFormat="1" ht="30" customHeight="1" thickBot="1">
      <c r="B67" t="str">
        <f t="shared" ref="B67:B130" si="4">C67&amp;D67</f>
        <v/>
      </c>
      <c r="F67" s="9" t="str">
        <f t="shared" si="2"/>
        <v/>
      </c>
      <c r="G67" s="14">
        <v>59</v>
      </c>
      <c r="H67" s="106"/>
      <c r="I67" s="108"/>
      <c r="J67" s="106"/>
      <c r="K67" s="107"/>
      <c r="L67" s="18"/>
      <c r="M67" s="16" t="str">
        <f t="shared" si="3"/>
        <v/>
      </c>
      <c r="N67" s="117">
        <f>IF(F67="",0,COUNTIF($F$9:$F266,$F67))</f>
        <v>0</v>
      </c>
      <c r="O67" s="105" t="str">
        <f>IF(OR($F67="",COUNTIF($F$9:$F67,$F67)&gt;1),"",N67*100000+IF(SUMPRODUCT(($F$9:$F$208=F67)*(LEFT($K$9:$K$208,2)="고교"))&gt;0,0,30000))</f>
        <v/>
      </c>
    </row>
    <row r="68" spans="2:15" s="9" customFormat="1" ht="30" customHeight="1" thickBot="1">
      <c r="B68" t="str">
        <f t="shared" si="4"/>
        <v/>
      </c>
      <c r="F68" s="9" t="str">
        <f t="shared" si="2"/>
        <v/>
      </c>
      <c r="G68" s="14">
        <v>60</v>
      </c>
      <c r="H68" s="106"/>
      <c r="I68" s="108"/>
      <c r="J68" s="106"/>
      <c r="K68" s="107"/>
      <c r="L68" s="18"/>
      <c r="M68" s="16" t="str">
        <f t="shared" si="3"/>
        <v/>
      </c>
      <c r="N68" s="117">
        <f>IF(F68="",0,COUNTIF($F$9:$F267,$F68))</f>
        <v>0</v>
      </c>
      <c r="O68" s="105" t="str">
        <f>IF(OR($F68="",COUNTIF($F$9:$F68,$F68)&gt;1),"",N68*100000+IF(SUMPRODUCT(($F$9:$F$208=F68)*(LEFT($K$9:$K$208,2)="고교"))&gt;0,0,30000))</f>
        <v/>
      </c>
    </row>
    <row r="69" spans="2:15" s="9" customFormat="1" ht="30" customHeight="1" thickBot="1">
      <c r="B69" t="str">
        <f t="shared" si="4"/>
        <v/>
      </c>
      <c r="F69" s="9" t="str">
        <f t="shared" si="2"/>
        <v/>
      </c>
      <c r="G69" s="14">
        <v>61</v>
      </c>
      <c r="H69" s="106"/>
      <c r="I69" s="108"/>
      <c r="J69" s="106"/>
      <c r="K69" s="107"/>
      <c r="L69" s="18"/>
      <c r="M69" s="16" t="str">
        <f t="shared" si="3"/>
        <v/>
      </c>
      <c r="N69" s="117">
        <f>IF(F69="",0,COUNTIF($F$9:$F268,$F69))</f>
        <v>0</v>
      </c>
      <c r="O69" s="105" t="str">
        <f>IF(OR($F69="",COUNTIF($F$9:$F69,$F69)&gt;1),"",N69*100000+IF(SUMPRODUCT(($F$9:$F$208=F69)*(LEFT($K$9:$K$208,2)="고교"))&gt;0,0,30000))</f>
        <v/>
      </c>
    </row>
    <row r="70" spans="2:15" s="9" customFormat="1" ht="30" customHeight="1" thickBot="1">
      <c r="B70" t="str">
        <f t="shared" si="4"/>
        <v/>
      </c>
      <c r="F70" s="9" t="str">
        <f t="shared" si="2"/>
        <v/>
      </c>
      <c r="G70" s="14">
        <v>62</v>
      </c>
      <c r="H70" s="106"/>
      <c r="I70" s="108"/>
      <c r="J70" s="106"/>
      <c r="K70" s="107"/>
      <c r="L70" s="18"/>
      <c r="M70" s="16" t="str">
        <f t="shared" si="3"/>
        <v/>
      </c>
      <c r="N70" s="117">
        <f>IF(F70="",0,COUNTIF($F$9:$F269,$F70))</f>
        <v>0</v>
      </c>
      <c r="O70" s="105" t="str">
        <f>IF(OR($F70="",COUNTIF($F$9:$F70,$F70)&gt;1),"",N70*100000+IF(SUMPRODUCT(($F$9:$F$208=F70)*(LEFT($K$9:$K$208,2)="고교"))&gt;0,0,30000))</f>
        <v/>
      </c>
    </row>
    <row r="71" spans="2:15" s="9" customFormat="1" ht="30" customHeight="1" thickBot="1">
      <c r="B71" t="str">
        <f t="shared" si="4"/>
        <v/>
      </c>
      <c r="F71" s="9" t="str">
        <f t="shared" si="2"/>
        <v/>
      </c>
      <c r="G71" s="14">
        <v>63</v>
      </c>
      <c r="H71" s="106"/>
      <c r="I71" s="108"/>
      <c r="J71" s="106"/>
      <c r="K71" s="107"/>
      <c r="L71" s="18"/>
      <c r="M71" s="16" t="str">
        <f t="shared" si="3"/>
        <v/>
      </c>
      <c r="N71" s="117">
        <f>IF(F71="",0,COUNTIF($F$9:$F270,$F71))</f>
        <v>0</v>
      </c>
      <c r="O71" s="105" t="str">
        <f>IF(OR($F71="",COUNTIF($F$9:$F71,$F71)&gt;1),"",N71*100000+IF(SUMPRODUCT(($F$9:$F$208=F71)*(LEFT($K$9:$K$208,2)="고교"))&gt;0,0,30000))</f>
        <v/>
      </c>
    </row>
    <row r="72" spans="2:15" s="9" customFormat="1" ht="30" customHeight="1" thickBot="1">
      <c r="B72" t="str">
        <f t="shared" si="4"/>
        <v/>
      </c>
      <c r="F72" s="9" t="str">
        <f t="shared" si="2"/>
        <v/>
      </c>
      <c r="G72" s="14">
        <v>64</v>
      </c>
      <c r="H72" s="106"/>
      <c r="I72" s="108"/>
      <c r="J72" s="106"/>
      <c r="K72" s="107"/>
      <c r="L72" s="18"/>
      <c r="M72" s="16" t="str">
        <f t="shared" si="3"/>
        <v/>
      </c>
      <c r="N72" s="117">
        <f>IF(F72="",0,COUNTIF($F$9:$F271,$F72))</f>
        <v>0</v>
      </c>
      <c r="O72" s="105" t="str">
        <f>IF(OR($F72="",COUNTIF($F$9:$F72,$F72)&gt;1),"",N72*100000+IF(SUMPRODUCT(($F$9:$F$208=F72)*(LEFT($K$9:$K$208,2)="고교"))&gt;0,0,30000))</f>
        <v/>
      </c>
    </row>
    <row r="73" spans="2:15" s="9" customFormat="1" ht="30" customHeight="1" thickBot="1">
      <c r="B73" t="str">
        <f t="shared" si="4"/>
        <v/>
      </c>
      <c r="F73" s="9" t="str">
        <f t="shared" si="2"/>
        <v/>
      </c>
      <c r="G73" s="14">
        <v>65</v>
      </c>
      <c r="H73" s="106"/>
      <c r="I73" s="108"/>
      <c r="J73" s="106"/>
      <c r="K73" s="107"/>
      <c r="L73" s="18"/>
      <c r="M73" s="16" t="str">
        <f t="shared" ref="M73:M104" si="5">IFERROR(IF(OR(K73="",L73=""),"",INDEX($E:$E,MATCH($K73&amp;$L73,$B:$B,0))),"")</f>
        <v/>
      </c>
      <c r="N73" s="117">
        <f>IF(F73="",0,COUNTIF($F$9:$F272,$F73))</f>
        <v>0</v>
      </c>
      <c r="O73" s="105" t="str">
        <f>IF(OR($F73="",COUNTIF($F$9:$F73,$F73)&gt;1),"",N73*100000+IF(SUMPRODUCT(($F$9:$F$208=F73)*(LEFT($K$9:$K$208,2)="고교"))&gt;0,0,30000))</f>
        <v/>
      </c>
    </row>
    <row r="74" spans="2:15" s="9" customFormat="1" ht="30" customHeight="1" thickBot="1">
      <c r="B74" t="str">
        <f t="shared" si="4"/>
        <v/>
      </c>
      <c r="F74" s="9" t="str">
        <f t="shared" ref="F74:F137" si="6">H74&amp;I74&amp;J74</f>
        <v/>
      </c>
      <c r="G74" s="14">
        <v>66</v>
      </c>
      <c r="H74" s="106"/>
      <c r="I74" s="108"/>
      <c r="J74" s="106"/>
      <c r="K74" s="107"/>
      <c r="L74" s="18"/>
      <c r="M74" s="16" t="str">
        <f t="shared" si="5"/>
        <v/>
      </c>
      <c r="N74" s="117">
        <f>IF(F74="",0,COUNTIF($F$9:$F273,$F74))</f>
        <v>0</v>
      </c>
      <c r="O74" s="105" t="str">
        <f>IF(OR($F74="",COUNTIF($F$9:$F74,$F74)&gt;1),"",N74*100000+IF(SUMPRODUCT(($F$9:$F$208=F74)*(LEFT($K$9:$K$208,2)="고교"))&gt;0,0,30000))</f>
        <v/>
      </c>
    </row>
    <row r="75" spans="2:15" s="9" customFormat="1" ht="30" customHeight="1" thickBot="1">
      <c r="B75" t="str">
        <f t="shared" si="4"/>
        <v/>
      </c>
      <c r="F75" s="9" t="str">
        <f t="shared" si="6"/>
        <v/>
      </c>
      <c r="G75" s="14">
        <v>67</v>
      </c>
      <c r="H75" s="106"/>
      <c r="I75" s="108"/>
      <c r="J75" s="106"/>
      <c r="K75" s="107"/>
      <c r="L75" s="18"/>
      <c r="M75" s="16" t="str">
        <f t="shared" si="5"/>
        <v/>
      </c>
      <c r="N75" s="117">
        <f>IF(F75="",0,COUNTIF($F$9:$F274,$F75))</f>
        <v>0</v>
      </c>
      <c r="O75" s="105" t="str">
        <f>IF(OR($F75="",COUNTIF($F$9:$F75,$F75)&gt;1),"",N75*100000+IF(SUMPRODUCT(($F$9:$F$208=F75)*(LEFT($K$9:$K$208,2)="고교"))&gt;0,0,30000))</f>
        <v/>
      </c>
    </row>
    <row r="76" spans="2:15" s="9" customFormat="1" ht="30" customHeight="1" thickBot="1">
      <c r="B76" t="str">
        <f t="shared" si="4"/>
        <v/>
      </c>
      <c r="F76" s="9" t="str">
        <f t="shared" si="6"/>
        <v/>
      </c>
      <c r="G76" s="14">
        <v>68</v>
      </c>
      <c r="H76" s="106"/>
      <c r="I76" s="108"/>
      <c r="J76" s="106"/>
      <c r="K76" s="107"/>
      <c r="L76" s="18"/>
      <c r="M76" s="16" t="str">
        <f t="shared" si="5"/>
        <v/>
      </c>
      <c r="N76" s="117">
        <f>IF(F76="",0,COUNTIF($F$9:$F275,$F76))</f>
        <v>0</v>
      </c>
      <c r="O76" s="105" t="str">
        <f>IF(OR($F76="",COUNTIF($F$9:$F76,$F76)&gt;1),"",N76*100000+IF(SUMPRODUCT(($F$9:$F$208=F76)*(LEFT($K$9:$K$208,2)="고교"))&gt;0,0,30000))</f>
        <v/>
      </c>
    </row>
    <row r="77" spans="2:15" s="9" customFormat="1" ht="30" customHeight="1" thickBot="1">
      <c r="B77" t="str">
        <f t="shared" si="4"/>
        <v/>
      </c>
      <c r="F77" s="9" t="str">
        <f t="shared" si="6"/>
        <v/>
      </c>
      <c r="G77" s="14">
        <v>69</v>
      </c>
      <c r="H77" s="106"/>
      <c r="I77" s="108"/>
      <c r="J77" s="106"/>
      <c r="K77" s="107"/>
      <c r="L77" s="18"/>
      <c r="M77" s="16" t="str">
        <f t="shared" si="5"/>
        <v/>
      </c>
      <c r="N77" s="117">
        <f>IF(F77="",0,COUNTIF($F$9:$F276,$F77))</f>
        <v>0</v>
      </c>
      <c r="O77" s="105" t="str">
        <f>IF(OR($F77="",COUNTIF($F$9:$F77,$F77)&gt;1),"",N77*100000+IF(SUMPRODUCT(($F$9:$F$208=F77)*(LEFT($K$9:$K$208,2)="고교"))&gt;0,0,30000))</f>
        <v/>
      </c>
    </row>
    <row r="78" spans="2:15" s="9" customFormat="1" ht="30" customHeight="1" thickBot="1">
      <c r="B78" t="str">
        <f t="shared" si="4"/>
        <v/>
      </c>
      <c r="F78" s="9" t="str">
        <f t="shared" si="6"/>
        <v/>
      </c>
      <c r="G78" s="14">
        <v>70</v>
      </c>
      <c r="H78" s="106"/>
      <c r="I78" s="108"/>
      <c r="J78" s="106"/>
      <c r="K78" s="107"/>
      <c r="L78" s="18"/>
      <c r="M78" s="16" t="str">
        <f t="shared" si="5"/>
        <v/>
      </c>
      <c r="N78" s="117">
        <f>IF(F78="",0,COUNTIF($F$9:$F277,$F78))</f>
        <v>0</v>
      </c>
      <c r="O78" s="105" t="str">
        <f>IF(OR($F78="",COUNTIF($F$9:$F78,$F78)&gt;1),"",N78*100000+IF(SUMPRODUCT(($F$9:$F$208=F78)*(LEFT($K$9:$K$208,2)="고교"))&gt;0,0,30000))</f>
        <v/>
      </c>
    </row>
    <row r="79" spans="2:15" s="9" customFormat="1" ht="30" customHeight="1" thickBot="1">
      <c r="B79" t="str">
        <f t="shared" si="4"/>
        <v/>
      </c>
      <c r="F79" s="9" t="str">
        <f t="shared" si="6"/>
        <v/>
      </c>
      <c r="G79" s="14">
        <v>71</v>
      </c>
      <c r="H79" s="106"/>
      <c r="I79" s="108"/>
      <c r="J79" s="106"/>
      <c r="K79" s="107"/>
      <c r="L79" s="18"/>
      <c r="M79" s="16" t="str">
        <f t="shared" si="5"/>
        <v/>
      </c>
      <c r="N79" s="117">
        <f>IF(F79="",0,COUNTIF($F$9:$F278,$F79))</f>
        <v>0</v>
      </c>
      <c r="O79" s="105" t="str">
        <f>IF(OR($F79="",COUNTIF($F$9:$F79,$F79)&gt;1),"",N79*100000+IF(SUMPRODUCT(($F$9:$F$208=F79)*(LEFT($K$9:$K$208,2)="고교"))&gt;0,0,30000))</f>
        <v/>
      </c>
    </row>
    <row r="80" spans="2:15" s="9" customFormat="1" ht="30" customHeight="1" thickBot="1">
      <c r="B80" t="str">
        <f t="shared" si="4"/>
        <v/>
      </c>
      <c r="F80" s="9" t="str">
        <f t="shared" si="6"/>
        <v/>
      </c>
      <c r="G80" s="14">
        <v>72</v>
      </c>
      <c r="H80" s="106"/>
      <c r="I80" s="108"/>
      <c r="J80" s="106"/>
      <c r="K80" s="107"/>
      <c r="L80" s="18"/>
      <c r="M80" s="16" t="str">
        <f t="shared" si="5"/>
        <v/>
      </c>
      <c r="N80" s="117">
        <f>IF(F80="",0,COUNTIF($F$9:$F279,$F80))</f>
        <v>0</v>
      </c>
      <c r="O80" s="105" t="str">
        <f>IF(OR($F80="",COUNTIF($F$9:$F80,$F80)&gt;1),"",N80*100000+IF(SUMPRODUCT(($F$9:$F$208=F80)*(LEFT($K$9:$K$208,2)="고교"))&gt;0,0,30000))</f>
        <v/>
      </c>
    </row>
    <row r="81" spans="2:15" s="9" customFormat="1" ht="30" customHeight="1" thickBot="1">
      <c r="B81" t="str">
        <f t="shared" si="4"/>
        <v/>
      </c>
      <c r="F81" s="9" t="str">
        <f t="shared" si="6"/>
        <v/>
      </c>
      <c r="G81" s="14">
        <v>73</v>
      </c>
      <c r="H81" s="106"/>
      <c r="I81" s="108"/>
      <c r="J81" s="106"/>
      <c r="K81" s="107"/>
      <c r="L81" s="18"/>
      <c r="M81" s="16" t="str">
        <f t="shared" si="5"/>
        <v/>
      </c>
      <c r="N81" s="117">
        <f>IF(F81="",0,COUNTIF($F$9:$F280,$F81))</f>
        <v>0</v>
      </c>
      <c r="O81" s="105" t="str">
        <f>IF(OR($F81="",COUNTIF($F$9:$F81,$F81)&gt;1),"",N81*100000+IF(SUMPRODUCT(($F$9:$F$208=F81)*(LEFT($K$9:$K$208,2)="고교"))&gt;0,0,30000))</f>
        <v/>
      </c>
    </row>
    <row r="82" spans="2:15" s="9" customFormat="1" ht="30" customHeight="1" thickBot="1">
      <c r="B82" t="str">
        <f t="shared" si="4"/>
        <v/>
      </c>
      <c r="F82" s="9" t="str">
        <f t="shared" si="6"/>
        <v/>
      </c>
      <c r="G82" s="14">
        <v>74</v>
      </c>
      <c r="H82" s="106"/>
      <c r="I82" s="108"/>
      <c r="J82" s="106"/>
      <c r="K82" s="107"/>
      <c r="L82" s="18"/>
      <c r="M82" s="16" t="str">
        <f t="shared" si="5"/>
        <v/>
      </c>
      <c r="N82" s="117">
        <f>IF(F82="",0,COUNTIF($F$9:$F281,$F82))</f>
        <v>0</v>
      </c>
      <c r="O82" s="105" t="str">
        <f>IF(OR($F82="",COUNTIF($F$9:$F82,$F82)&gt;1),"",N82*100000+IF(SUMPRODUCT(($F$9:$F$208=F82)*(LEFT($K$9:$K$208,2)="고교"))&gt;0,0,30000))</f>
        <v/>
      </c>
    </row>
    <row r="83" spans="2:15" s="9" customFormat="1" ht="30" customHeight="1" thickBot="1">
      <c r="B83" t="str">
        <f t="shared" si="4"/>
        <v/>
      </c>
      <c r="F83" s="9" t="str">
        <f t="shared" si="6"/>
        <v/>
      </c>
      <c r="G83" s="14">
        <v>75</v>
      </c>
      <c r="H83" s="106"/>
      <c r="I83" s="108"/>
      <c r="J83" s="106"/>
      <c r="K83" s="107"/>
      <c r="L83" s="18"/>
      <c r="M83" s="16" t="str">
        <f t="shared" si="5"/>
        <v/>
      </c>
      <c r="N83" s="117">
        <f>IF(F83="",0,COUNTIF($F$9:$F282,$F83))</f>
        <v>0</v>
      </c>
      <c r="O83" s="105" t="str">
        <f>IF(OR($F83="",COUNTIF($F$9:$F83,$F83)&gt;1),"",N83*100000+IF(SUMPRODUCT(($F$9:$F$208=F83)*(LEFT($K$9:$K$208,2)="고교"))&gt;0,0,30000))</f>
        <v/>
      </c>
    </row>
    <row r="84" spans="2:15" s="9" customFormat="1" ht="30" customHeight="1" thickBot="1">
      <c r="B84" t="str">
        <f t="shared" si="4"/>
        <v/>
      </c>
      <c r="F84" s="9" t="str">
        <f t="shared" si="6"/>
        <v/>
      </c>
      <c r="G84" s="14">
        <v>76</v>
      </c>
      <c r="H84" s="106"/>
      <c r="I84" s="108"/>
      <c r="J84" s="106"/>
      <c r="K84" s="107"/>
      <c r="L84" s="18"/>
      <c r="M84" s="16" t="str">
        <f t="shared" si="5"/>
        <v/>
      </c>
      <c r="N84" s="117">
        <f>IF(F84="",0,COUNTIF($F$9:$F283,$F84))</f>
        <v>0</v>
      </c>
      <c r="O84" s="105" t="str">
        <f>IF(OR($F84="",COUNTIF($F$9:$F84,$F84)&gt;1),"",N84*100000+IF(SUMPRODUCT(($F$9:$F$208=F84)*(LEFT($K$9:$K$208,2)="고교"))&gt;0,0,30000))</f>
        <v/>
      </c>
    </row>
    <row r="85" spans="2:15" s="9" customFormat="1" ht="30" customHeight="1" thickBot="1">
      <c r="B85" t="str">
        <f t="shared" si="4"/>
        <v/>
      </c>
      <c r="F85" s="9" t="str">
        <f t="shared" si="6"/>
        <v/>
      </c>
      <c r="G85" s="14">
        <v>77</v>
      </c>
      <c r="H85" s="106"/>
      <c r="I85" s="108"/>
      <c r="J85" s="106"/>
      <c r="K85" s="107"/>
      <c r="L85" s="18"/>
      <c r="M85" s="16" t="str">
        <f t="shared" si="5"/>
        <v/>
      </c>
      <c r="N85" s="117">
        <f>IF(F85="",0,COUNTIF($F$9:$F284,$F85))</f>
        <v>0</v>
      </c>
      <c r="O85" s="105" t="str">
        <f>IF(OR($F85="",COUNTIF($F$9:$F85,$F85)&gt;1),"",N85*100000+IF(SUMPRODUCT(($F$9:$F$208=F85)*(LEFT($K$9:$K$208,2)="고교"))&gt;0,0,30000))</f>
        <v/>
      </c>
    </row>
    <row r="86" spans="2:15" s="9" customFormat="1" ht="30" customHeight="1" thickBot="1">
      <c r="B86" t="str">
        <f t="shared" si="4"/>
        <v/>
      </c>
      <c r="F86" s="9" t="str">
        <f t="shared" si="6"/>
        <v/>
      </c>
      <c r="G86" s="14">
        <v>78</v>
      </c>
      <c r="H86" s="106"/>
      <c r="I86" s="108"/>
      <c r="J86" s="106"/>
      <c r="K86" s="107"/>
      <c r="L86" s="18"/>
      <c r="M86" s="16" t="str">
        <f t="shared" si="5"/>
        <v/>
      </c>
      <c r="N86" s="117">
        <f>IF(F86="",0,COUNTIF($F$9:$F285,$F86))</f>
        <v>0</v>
      </c>
      <c r="O86" s="105" t="str">
        <f>IF(OR($F86="",COUNTIF($F$9:$F86,$F86)&gt;1),"",N86*100000+IF(SUMPRODUCT(($F$9:$F$208=F86)*(LEFT($K$9:$K$208,2)="고교"))&gt;0,0,30000))</f>
        <v/>
      </c>
    </row>
    <row r="87" spans="2:15" s="9" customFormat="1" ht="30" customHeight="1" thickBot="1">
      <c r="B87" t="str">
        <f t="shared" si="4"/>
        <v/>
      </c>
      <c r="F87" s="9" t="str">
        <f t="shared" si="6"/>
        <v/>
      </c>
      <c r="G87" s="14">
        <v>79</v>
      </c>
      <c r="H87" s="106"/>
      <c r="I87" s="108"/>
      <c r="J87" s="106"/>
      <c r="K87" s="107"/>
      <c r="L87" s="18"/>
      <c r="M87" s="16" t="str">
        <f t="shared" si="5"/>
        <v/>
      </c>
      <c r="N87" s="117">
        <f>IF(F87="",0,COUNTIF($F$9:$F286,$F87))</f>
        <v>0</v>
      </c>
      <c r="O87" s="105" t="str">
        <f>IF(OR($F87="",COUNTIF($F$9:$F87,$F87)&gt;1),"",N87*100000+IF(SUMPRODUCT(($F$9:$F$208=F87)*(LEFT($K$9:$K$208,2)="고교"))&gt;0,0,30000))</f>
        <v/>
      </c>
    </row>
    <row r="88" spans="2:15" s="9" customFormat="1" ht="30" customHeight="1" thickBot="1">
      <c r="B88" t="str">
        <f t="shared" si="4"/>
        <v/>
      </c>
      <c r="F88" s="9" t="str">
        <f t="shared" si="6"/>
        <v/>
      </c>
      <c r="G88" s="14">
        <v>80</v>
      </c>
      <c r="H88" s="106"/>
      <c r="I88" s="108"/>
      <c r="J88" s="106"/>
      <c r="K88" s="107"/>
      <c r="L88" s="18"/>
      <c r="M88" s="16" t="str">
        <f t="shared" si="5"/>
        <v/>
      </c>
      <c r="N88" s="117">
        <f>IF(F88="",0,COUNTIF($F$9:$F287,$F88))</f>
        <v>0</v>
      </c>
      <c r="O88" s="105" t="str">
        <f>IF(OR($F88="",COUNTIF($F$9:$F88,$F88)&gt;1),"",N88*100000+IF(SUMPRODUCT(($F$9:$F$208=F88)*(LEFT($K$9:$K$208,2)="고교"))&gt;0,0,30000))</f>
        <v/>
      </c>
    </row>
    <row r="89" spans="2:15" s="9" customFormat="1" ht="30" customHeight="1" thickBot="1">
      <c r="B89" t="str">
        <f t="shared" si="4"/>
        <v/>
      </c>
      <c r="F89" s="9" t="str">
        <f t="shared" si="6"/>
        <v/>
      </c>
      <c r="G89" s="14">
        <v>81</v>
      </c>
      <c r="H89" s="106"/>
      <c r="I89" s="108"/>
      <c r="J89" s="106"/>
      <c r="K89" s="107"/>
      <c r="L89" s="18"/>
      <c r="M89" s="16" t="str">
        <f t="shared" si="5"/>
        <v/>
      </c>
      <c r="N89" s="117">
        <f>IF(F89="",0,COUNTIF($F$9:$F288,$F89))</f>
        <v>0</v>
      </c>
      <c r="O89" s="105" t="str">
        <f>IF(OR($F89="",COUNTIF($F$9:$F89,$F89)&gt;1),"",N89*100000+IF(SUMPRODUCT(($F$9:$F$208=F89)*(LEFT($K$9:$K$208,2)="고교"))&gt;0,0,30000))</f>
        <v/>
      </c>
    </row>
    <row r="90" spans="2:15" s="9" customFormat="1" ht="30" customHeight="1" thickBot="1">
      <c r="B90" t="str">
        <f t="shared" si="4"/>
        <v/>
      </c>
      <c r="F90" s="9" t="str">
        <f t="shared" si="6"/>
        <v/>
      </c>
      <c r="G90" s="14">
        <v>82</v>
      </c>
      <c r="H90" s="106"/>
      <c r="I90" s="108"/>
      <c r="J90" s="106"/>
      <c r="K90" s="107"/>
      <c r="L90" s="18"/>
      <c r="M90" s="16" t="str">
        <f t="shared" si="5"/>
        <v/>
      </c>
      <c r="N90" s="117">
        <f>IF(F90="",0,COUNTIF($F$9:$F289,$F90))</f>
        <v>0</v>
      </c>
      <c r="O90" s="105" t="str">
        <f>IF(OR($F90="",COUNTIF($F$9:$F90,$F90)&gt;1),"",N90*100000+IF(SUMPRODUCT(($F$9:$F$208=F90)*(LEFT($K$9:$K$208,2)="고교"))&gt;0,0,30000))</f>
        <v/>
      </c>
    </row>
    <row r="91" spans="2:15" s="9" customFormat="1" ht="30" customHeight="1" thickBot="1">
      <c r="B91" t="str">
        <f t="shared" si="4"/>
        <v/>
      </c>
      <c r="F91" s="9" t="str">
        <f t="shared" si="6"/>
        <v/>
      </c>
      <c r="G91" s="14">
        <v>83</v>
      </c>
      <c r="H91" s="106"/>
      <c r="I91" s="108"/>
      <c r="J91" s="106"/>
      <c r="K91" s="107"/>
      <c r="L91" s="18"/>
      <c r="M91" s="16" t="str">
        <f t="shared" si="5"/>
        <v/>
      </c>
      <c r="N91" s="117">
        <f>IF(F91="",0,COUNTIF($F$9:$F290,$F91))</f>
        <v>0</v>
      </c>
      <c r="O91" s="105" t="str">
        <f>IF(OR($F91="",COUNTIF($F$9:$F91,$F91)&gt;1),"",N91*100000+IF(SUMPRODUCT(($F$9:$F$208=F91)*(LEFT($K$9:$K$208,2)="고교"))&gt;0,0,30000))</f>
        <v/>
      </c>
    </row>
    <row r="92" spans="2:15" s="9" customFormat="1" ht="30" customHeight="1" thickBot="1">
      <c r="B92" t="str">
        <f t="shared" si="4"/>
        <v/>
      </c>
      <c r="F92" s="9" t="str">
        <f t="shared" si="6"/>
        <v/>
      </c>
      <c r="G92" s="14">
        <v>84</v>
      </c>
      <c r="H92" s="106"/>
      <c r="I92" s="108"/>
      <c r="J92" s="106"/>
      <c r="K92" s="107"/>
      <c r="L92" s="18"/>
      <c r="M92" s="16" t="str">
        <f t="shared" si="5"/>
        <v/>
      </c>
      <c r="N92" s="117">
        <f>IF(F92="",0,COUNTIF($F$9:$F291,$F92))</f>
        <v>0</v>
      </c>
      <c r="O92" s="105" t="str">
        <f>IF(OR($F92="",COUNTIF($F$9:$F92,$F92)&gt;1),"",N92*100000+IF(SUMPRODUCT(($F$9:$F$208=F92)*(LEFT($K$9:$K$208,2)="고교"))&gt;0,0,30000))</f>
        <v/>
      </c>
    </row>
    <row r="93" spans="2:15" s="9" customFormat="1" ht="30" customHeight="1" thickBot="1">
      <c r="B93" t="str">
        <f t="shared" si="4"/>
        <v/>
      </c>
      <c r="F93" s="9" t="str">
        <f t="shared" si="6"/>
        <v/>
      </c>
      <c r="G93" s="14">
        <v>85</v>
      </c>
      <c r="H93" s="106"/>
      <c r="I93" s="108"/>
      <c r="J93" s="106"/>
      <c r="K93" s="107"/>
      <c r="L93" s="18"/>
      <c r="M93" s="16" t="str">
        <f t="shared" si="5"/>
        <v/>
      </c>
      <c r="N93" s="117">
        <f>IF(F93="",0,COUNTIF($F$9:$F292,$F93))</f>
        <v>0</v>
      </c>
      <c r="O93" s="105" t="str">
        <f>IF(OR($F93="",COUNTIF($F$9:$F93,$F93)&gt;1),"",N93*100000+IF(SUMPRODUCT(($F$9:$F$208=F93)*(LEFT($K$9:$K$208,2)="고교"))&gt;0,0,30000))</f>
        <v/>
      </c>
    </row>
    <row r="94" spans="2:15" s="9" customFormat="1" ht="30" customHeight="1" thickBot="1">
      <c r="B94" t="str">
        <f t="shared" si="4"/>
        <v/>
      </c>
      <c r="F94" s="9" t="str">
        <f t="shared" si="6"/>
        <v/>
      </c>
      <c r="G94" s="14">
        <v>86</v>
      </c>
      <c r="H94" s="106"/>
      <c r="I94" s="108"/>
      <c r="J94" s="106"/>
      <c r="K94" s="107"/>
      <c r="L94" s="18"/>
      <c r="M94" s="16" t="str">
        <f t="shared" si="5"/>
        <v/>
      </c>
      <c r="N94" s="117">
        <f>IF(F94="",0,COUNTIF($F$9:$F293,$F94))</f>
        <v>0</v>
      </c>
      <c r="O94" s="105" t="str">
        <f>IF(OR($F94="",COUNTIF($F$9:$F94,$F94)&gt;1),"",N94*100000+IF(SUMPRODUCT(($F$9:$F$208=F94)*(LEFT($K$9:$K$208,2)="고교"))&gt;0,0,30000))</f>
        <v/>
      </c>
    </row>
    <row r="95" spans="2:15" s="9" customFormat="1" ht="30" customHeight="1" thickBot="1">
      <c r="B95" t="str">
        <f t="shared" si="4"/>
        <v/>
      </c>
      <c r="F95" s="9" t="str">
        <f t="shared" si="6"/>
        <v/>
      </c>
      <c r="G95" s="14">
        <v>87</v>
      </c>
      <c r="H95" s="106"/>
      <c r="I95" s="108"/>
      <c r="J95" s="106"/>
      <c r="K95" s="107"/>
      <c r="L95" s="18"/>
      <c r="M95" s="16" t="str">
        <f t="shared" si="5"/>
        <v/>
      </c>
      <c r="N95" s="117">
        <f>IF(F95="",0,COUNTIF($F$9:$F294,$F95))</f>
        <v>0</v>
      </c>
      <c r="O95" s="105" t="str">
        <f>IF(OR($F95="",COUNTIF($F$9:$F95,$F95)&gt;1),"",N95*100000+IF(SUMPRODUCT(($F$9:$F$208=F95)*(LEFT($K$9:$K$208,2)="고교"))&gt;0,0,30000))</f>
        <v/>
      </c>
    </row>
    <row r="96" spans="2:15" s="9" customFormat="1" ht="30" customHeight="1" thickBot="1">
      <c r="B96" t="str">
        <f t="shared" si="4"/>
        <v/>
      </c>
      <c r="F96" s="9" t="str">
        <f t="shared" si="6"/>
        <v/>
      </c>
      <c r="G96" s="14">
        <v>88</v>
      </c>
      <c r="H96" s="106"/>
      <c r="I96" s="108"/>
      <c r="J96" s="106"/>
      <c r="K96" s="107"/>
      <c r="L96" s="18"/>
      <c r="M96" s="16" t="str">
        <f t="shared" si="5"/>
        <v/>
      </c>
      <c r="N96" s="117">
        <f>IF(F96="",0,COUNTIF($F$9:$F295,$F96))</f>
        <v>0</v>
      </c>
      <c r="O96" s="105" t="str">
        <f>IF(OR($F96="",COUNTIF($F$9:$F96,$F96)&gt;1),"",N96*100000+IF(SUMPRODUCT(($F$9:$F$208=F96)*(LEFT($K$9:$K$208,2)="고교"))&gt;0,0,30000))</f>
        <v/>
      </c>
    </row>
    <row r="97" spans="2:15" s="9" customFormat="1" ht="30" customHeight="1" thickBot="1">
      <c r="B97" t="str">
        <f t="shared" si="4"/>
        <v/>
      </c>
      <c r="F97" s="9" t="str">
        <f t="shared" si="6"/>
        <v/>
      </c>
      <c r="G97" s="14">
        <v>89</v>
      </c>
      <c r="H97" s="106"/>
      <c r="I97" s="108"/>
      <c r="J97" s="106"/>
      <c r="K97" s="107"/>
      <c r="L97" s="18"/>
      <c r="M97" s="16" t="str">
        <f t="shared" si="5"/>
        <v/>
      </c>
      <c r="N97" s="117">
        <f>IF(F97="",0,COUNTIF($F$9:$F296,$F97))</f>
        <v>0</v>
      </c>
      <c r="O97" s="105" t="str">
        <f>IF(OR($F97="",COUNTIF($F$9:$F97,$F97)&gt;1),"",N97*100000+IF(SUMPRODUCT(($F$9:$F$208=F97)*(LEFT($K$9:$K$208,2)="고교"))&gt;0,0,30000))</f>
        <v/>
      </c>
    </row>
    <row r="98" spans="2:15" s="9" customFormat="1" ht="30" customHeight="1" thickBot="1">
      <c r="B98" t="str">
        <f t="shared" si="4"/>
        <v/>
      </c>
      <c r="F98" s="9" t="str">
        <f t="shared" si="6"/>
        <v/>
      </c>
      <c r="G98" s="14">
        <v>90</v>
      </c>
      <c r="H98" s="106"/>
      <c r="I98" s="108"/>
      <c r="J98" s="106"/>
      <c r="K98" s="107"/>
      <c r="L98" s="18"/>
      <c r="M98" s="16" t="str">
        <f t="shared" si="5"/>
        <v/>
      </c>
      <c r="N98" s="117">
        <f>IF(F98="",0,COUNTIF($F$9:$F297,$F98))</f>
        <v>0</v>
      </c>
      <c r="O98" s="105" t="str">
        <f>IF(OR($F98="",COUNTIF($F$9:$F98,$F98)&gt;1),"",N98*100000+IF(SUMPRODUCT(($F$9:$F$208=F98)*(LEFT($K$9:$K$208,2)="고교"))&gt;0,0,30000))</f>
        <v/>
      </c>
    </row>
    <row r="99" spans="2:15" s="9" customFormat="1" ht="30" customHeight="1" thickBot="1">
      <c r="B99" t="str">
        <f t="shared" si="4"/>
        <v/>
      </c>
      <c r="F99" s="9" t="str">
        <f t="shared" si="6"/>
        <v/>
      </c>
      <c r="G99" s="14">
        <v>91</v>
      </c>
      <c r="H99" s="106"/>
      <c r="I99" s="108"/>
      <c r="J99" s="106"/>
      <c r="K99" s="107"/>
      <c r="L99" s="18"/>
      <c r="M99" s="16" t="str">
        <f t="shared" si="5"/>
        <v/>
      </c>
      <c r="N99" s="117">
        <f>IF(F99="",0,COUNTIF($F$9:$F298,$F99))</f>
        <v>0</v>
      </c>
      <c r="O99" s="105" t="str">
        <f>IF(OR($F99="",COUNTIF($F$9:$F99,$F99)&gt;1),"",N99*100000+IF(SUMPRODUCT(($F$9:$F$208=F99)*(LEFT($K$9:$K$208,2)="고교"))&gt;0,0,30000))</f>
        <v/>
      </c>
    </row>
    <row r="100" spans="2:15" s="9" customFormat="1" ht="30" customHeight="1" thickBot="1">
      <c r="B100" t="str">
        <f t="shared" si="4"/>
        <v/>
      </c>
      <c r="F100" s="9" t="str">
        <f t="shared" si="6"/>
        <v/>
      </c>
      <c r="G100" s="14">
        <v>92</v>
      </c>
      <c r="H100" s="106"/>
      <c r="I100" s="108"/>
      <c r="J100" s="106"/>
      <c r="K100" s="107"/>
      <c r="L100" s="18"/>
      <c r="M100" s="16" t="str">
        <f t="shared" si="5"/>
        <v/>
      </c>
      <c r="N100" s="117">
        <f>IF(F100="",0,COUNTIF($F$9:$F299,$F100))</f>
        <v>0</v>
      </c>
      <c r="O100" s="105" t="str">
        <f>IF(OR($F100="",COUNTIF($F$9:$F100,$F100)&gt;1),"",N100*100000+IF(SUMPRODUCT(($F$9:$F$208=F100)*(LEFT($K$9:$K$208,2)="고교"))&gt;0,0,30000))</f>
        <v/>
      </c>
    </row>
    <row r="101" spans="2:15" s="9" customFormat="1" ht="30" customHeight="1" thickBot="1">
      <c r="B101" t="str">
        <f t="shared" si="4"/>
        <v/>
      </c>
      <c r="F101" s="9" t="str">
        <f t="shared" si="6"/>
        <v/>
      </c>
      <c r="G101" s="14">
        <v>93</v>
      </c>
      <c r="H101" s="106"/>
      <c r="I101" s="108"/>
      <c r="J101" s="106"/>
      <c r="K101" s="107"/>
      <c r="L101" s="18"/>
      <c r="M101" s="16" t="str">
        <f t="shared" si="5"/>
        <v/>
      </c>
      <c r="N101" s="117">
        <f>IF(F101="",0,COUNTIF($F$9:$F300,$F101))</f>
        <v>0</v>
      </c>
      <c r="O101" s="105" t="str">
        <f>IF(OR($F101="",COUNTIF($F$9:$F101,$F101)&gt;1),"",N101*100000+IF(SUMPRODUCT(($F$9:$F$208=F101)*(LEFT($K$9:$K$208,2)="고교"))&gt;0,0,30000))</f>
        <v/>
      </c>
    </row>
    <row r="102" spans="2:15" s="9" customFormat="1" ht="30" customHeight="1" thickBot="1">
      <c r="B102" t="str">
        <f t="shared" si="4"/>
        <v/>
      </c>
      <c r="F102" s="9" t="str">
        <f t="shared" si="6"/>
        <v/>
      </c>
      <c r="G102" s="14">
        <v>94</v>
      </c>
      <c r="H102" s="106"/>
      <c r="I102" s="108"/>
      <c r="J102" s="106"/>
      <c r="K102" s="107"/>
      <c r="L102" s="18"/>
      <c r="M102" s="16" t="str">
        <f t="shared" si="5"/>
        <v/>
      </c>
      <c r="N102" s="117">
        <f>IF(F102="",0,COUNTIF($F$9:$F301,$F102))</f>
        <v>0</v>
      </c>
      <c r="O102" s="105" t="str">
        <f>IF(OR($F102="",COUNTIF($F$9:$F102,$F102)&gt;1),"",N102*100000+IF(SUMPRODUCT(($F$9:$F$208=F102)*(LEFT($K$9:$K$208,2)="고교"))&gt;0,0,30000))</f>
        <v/>
      </c>
    </row>
    <row r="103" spans="2:15" s="9" customFormat="1" ht="30" customHeight="1" thickBot="1">
      <c r="B103" t="str">
        <f t="shared" si="4"/>
        <v/>
      </c>
      <c r="F103" s="9" t="str">
        <f t="shared" si="6"/>
        <v/>
      </c>
      <c r="G103" s="14">
        <v>95</v>
      </c>
      <c r="H103" s="106"/>
      <c r="I103" s="108"/>
      <c r="J103" s="106"/>
      <c r="K103" s="107"/>
      <c r="L103" s="18"/>
      <c r="M103" s="16" t="str">
        <f t="shared" si="5"/>
        <v/>
      </c>
      <c r="N103" s="117">
        <f>IF(F103="",0,COUNTIF($F$9:$F302,$F103))</f>
        <v>0</v>
      </c>
      <c r="O103" s="105" t="str">
        <f>IF(OR($F103="",COUNTIF($F$9:$F103,$F103)&gt;1),"",N103*100000+IF(SUMPRODUCT(($F$9:$F$208=F103)*(LEFT($K$9:$K$208,2)="고교"))&gt;0,0,30000))</f>
        <v/>
      </c>
    </row>
    <row r="104" spans="2:15" s="9" customFormat="1" ht="30" customHeight="1" thickBot="1">
      <c r="B104" t="str">
        <f t="shared" si="4"/>
        <v/>
      </c>
      <c r="F104" s="9" t="str">
        <f t="shared" si="6"/>
        <v/>
      </c>
      <c r="G104" s="14">
        <v>96</v>
      </c>
      <c r="H104" s="106"/>
      <c r="I104" s="108"/>
      <c r="J104" s="106"/>
      <c r="K104" s="107"/>
      <c r="L104" s="18"/>
      <c r="M104" s="16" t="str">
        <f t="shared" si="5"/>
        <v/>
      </c>
      <c r="N104" s="117">
        <f>IF(F104="",0,COUNTIF($F$9:$F303,$F104))</f>
        <v>0</v>
      </c>
      <c r="O104" s="105" t="str">
        <f>IF(OR($F104="",COUNTIF($F$9:$F104,$F104)&gt;1),"",N104*100000+IF(SUMPRODUCT(($F$9:$F$208=F104)*(LEFT($K$9:$K$208,2)="고교"))&gt;0,0,30000))</f>
        <v/>
      </c>
    </row>
    <row r="105" spans="2:15" s="9" customFormat="1" ht="30" customHeight="1" thickBot="1">
      <c r="B105" t="str">
        <f t="shared" si="4"/>
        <v/>
      </c>
      <c r="F105" s="9" t="str">
        <f t="shared" si="6"/>
        <v/>
      </c>
      <c r="G105" s="14">
        <v>97</v>
      </c>
      <c r="H105" s="106"/>
      <c r="I105" s="108"/>
      <c r="J105" s="106"/>
      <c r="K105" s="107"/>
      <c r="L105" s="18"/>
      <c r="M105" s="16" t="str">
        <f t="shared" ref="M105:M136" si="7">IFERROR(IF(OR(K105="",L105=""),"",INDEX($E:$E,MATCH($K105&amp;$L105,$B:$B,0))),"")</f>
        <v/>
      </c>
      <c r="N105" s="117">
        <f>IF(F105="",0,COUNTIF($F$9:$F304,$F105))</f>
        <v>0</v>
      </c>
      <c r="O105" s="105" t="str">
        <f>IF(OR($F105="",COUNTIF($F$9:$F105,$F105)&gt;1),"",N105*100000+IF(SUMPRODUCT(($F$9:$F$208=F105)*(LEFT($K$9:$K$208,2)="고교"))&gt;0,0,30000))</f>
        <v/>
      </c>
    </row>
    <row r="106" spans="2:15" s="9" customFormat="1" ht="30" customHeight="1" thickBot="1">
      <c r="B106" t="str">
        <f t="shared" si="4"/>
        <v/>
      </c>
      <c r="F106" s="9" t="str">
        <f t="shared" si="6"/>
        <v/>
      </c>
      <c r="G106" s="14">
        <v>98</v>
      </c>
      <c r="H106" s="106"/>
      <c r="I106" s="108"/>
      <c r="J106" s="106"/>
      <c r="K106" s="107"/>
      <c r="L106" s="18"/>
      <c r="M106" s="16" t="str">
        <f t="shared" si="7"/>
        <v/>
      </c>
      <c r="N106" s="117">
        <f>IF(F106="",0,COUNTIF($F$9:$F305,$F106))</f>
        <v>0</v>
      </c>
      <c r="O106" s="105" t="str">
        <f>IF(OR($F106="",COUNTIF($F$9:$F106,$F106)&gt;1),"",N106*100000+IF(SUMPRODUCT(($F$9:$F$208=F106)*(LEFT($K$9:$K$208,2)="고교"))&gt;0,0,30000))</f>
        <v/>
      </c>
    </row>
    <row r="107" spans="2:15" s="9" customFormat="1" ht="30" customHeight="1" thickBot="1">
      <c r="B107" t="str">
        <f t="shared" si="4"/>
        <v/>
      </c>
      <c r="F107" s="9" t="str">
        <f t="shared" si="6"/>
        <v/>
      </c>
      <c r="G107" s="14">
        <v>99</v>
      </c>
      <c r="H107" s="106"/>
      <c r="I107" s="108"/>
      <c r="J107" s="106"/>
      <c r="K107" s="107"/>
      <c r="L107" s="18"/>
      <c r="M107" s="16" t="str">
        <f t="shared" si="7"/>
        <v/>
      </c>
      <c r="N107" s="117">
        <f>IF(F107="",0,COUNTIF($F$9:$F306,$F107))</f>
        <v>0</v>
      </c>
      <c r="O107" s="105" t="str">
        <f>IF(OR($F107="",COUNTIF($F$9:$F107,$F107)&gt;1),"",N107*100000+IF(SUMPRODUCT(($F$9:$F$208=F107)*(LEFT($K$9:$K$208,2)="고교"))&gt;0,0,30000))</f>
        <v/>
      </c>
    </row>
    <row r="108" spans="2:15" s="9" customFormat="1" ht="30" customHeight="1" thickBot="1">
      <c r="B108" t="str">
        <f t="shared" si="4"/>
        <v/>
      </c>
      <c r="F108" s="9" t="str">
        <f t="shared" si="6"/>
        <v/>
      </c>
      <c r="G108" s="14">
        <v>100</v>
      </c>
      <c r="H108" s="106"/>
      <c r="I108" s="108"/>
      <c r="J108" s="106"/>
      <c r="K108" s="107"/>
      <c r="L108" s="18"/>
      <c r="M108" s="16" t="str">
        <f t="shared" si="7"/>
        <v/>
      </c>
      <c r="N108" s="117">
        <f>IF(F108="",0,COUNTIF($F$9:$F307,$F108))</f>
        <v>0</v>
      </c>
      <c r="O108" s="105" t="str">
        <f>IF(OR($F108="",COUNTIF($F$9:$F108,$F108)&gt;1),"",N108*100000+IF(SUMPRODUCT(($F$9:$F$208=F108)*(LEFT($K$9:$K$208,2)="고교"))&gt;0,0,30000))</f>
        <v/>
      </c>
    </row>
    <row r="109" spans="2:15" s="9" customFormat="1" ht="30" customHeight="1" thickBot="1">
      <c r="B109" t="str">
        <f t="shared" si="4"/>
        <v/>
      </c>
      <c r="F109" s="9" t="str">
        <f t="shared" si="6"/>
        <v/>
      </c>
      <c r="G109" s="14">
        <v>101</v>
      </c>
      <c r="H109" s="106"/>
      <c r="I109" s="108"/>
      <c r="J109" s="106"/>
      <c r="K109" s="107"/>
      <c r="L109" s="18"/>
      <c r="M109" s="16" t="str">
        <f t="shared" si="7"/>
        <v/>
      </c>
      <c r="N109" s="117">
        <f>IF(F109="",0,COUNTIF($F$9:$F308,$F109))</f>
        <v>0</v>
      </c>
      <c r="O109" s="105" t="str">
        <f>IF(OR($F109="",COUNTIF($F$9:$F109,$F109)&gt;1),"",N109*100000+IF(SUMPRODUCT(($F$9:$F$208=F109)*(LEFT($K$9:$K$208,2)="고교"))&gt;0,0,30000))</f>
        <v/>
      </c>
    </row>
    <row r="110" spans="2:15" s="9" customFormat="1" ht="30" customHeight="1" thickBot="1">
      <c r="B110" t="str">
        <f t="shared" si="4"/>
        <v/>
      </c>
      <c r="F110" s="9" t="str">
        <f t="shared" si="6"/>
        <v/>
      </c>
      <c r="G110" s="14">
        <v>102</v>
      </c>
      <c r="H110" s="106"/>
      <c r="I110" s="108"/>
      <c r="J110" s="106"/>
      <c r="K110" s="107"/>
      <c r="L110" s="18"/>
      <c r="M110" s="16" t="str">
        <f t="shared" si="7"/>
        <v/>
      </c>
      <c r="N110" s="117">
        <f>IF(F110="",0,COUNTIF($F$9:$F309,$F110))</f>
        <v>0</v>
      </c>
      <c r="O110" s="105" t="str">
        <f>IF(OR($F110="",COUNTIF($F$9:$F110,$F110)&gt;1),"",N110*100000+IF(SUMPRODUCT(($F$9:$F$208=F110)*(LEFT($K$9:$K$208,2)="고교"))&gt;0,0,30000))</f>
        <v/>
      </c>
    </row>
    <row r="111" spans="2:15" s="9" customFormat="1" ht="30" customHeight="1" thickBot="1">
      <c r="B111" t="str">
        <f t="shared" si="4"/>
        <v/>
      </c>
      <c r="F111" s="9" t="str">
        <f t="shared" si="6"/>
        <v/>
      </c>
      <c r="G111" s="14">
        <v>103</v>
      </c>
      <c r="H111" s="106"/>
      <c r="I111" s="108"/>
      <c r="J111" s="106"/>
      <c r="K111" s="107"/>
      <c r="L111" s="18"/>
      <c r="M111" s="16" t="str">
        <f t="shared" si="7"/>
        <v/>
      </c>
      <c r="N111" s="117">
        <f>IF(F111="",0,COUNTIF($F$9:$F310,$F111))</f>
        <v>0</v>
      </c>
      <c r="O111" s="105" t="str">
        <f>IF(OR($F111="",COUNTIF($F$9:$F111,$F111)&gt;1),"",N111*100000+IF(SUMPRODUCT(($F$9:$F$208=F111)*(LEFT($K$9:$K$208,2)="고교"))&gt;0,0,30000))</f>
        <v/>
      </c>
    </row>
    <row r="112" spans="2:15" s="9" customFormat="1" ht="30" customHeight="1" thickBot="1">
      <c r="B112" t="str">
        <f t="shared" si="4"/>
        <v/>
      </c>
      <c r="F112" s="9" t="str">
        <f t="shared" si="6"/>
        <v/>
      </c>
      <c r="G112" s="14">
        <v>104</v>
      </c>
      <c r="H112" s="106"/>
      <c r="I112" s="108"/>
      <c r="J112" s="106"/>
      <c r="K112" s="107"/>
      <c r="L112" s="18"/>
      <c r="M112" s="16" t="str">
        <f t="shared" si="7"/>
        <v/>
      </c>
      <c r="N112" s="117">
        <f>IF(F112="",0,COUNTIF($F$9:$F311,$F112))</f>
        <v>0</v>
      </c>
      <c r="O112" s="105" t="str">
        <f>IF(OR($F112="",COUNTIF($F$9:$F112,$F112)&gt;1),"",N112*100000+IF(SUMPRODUCT(($F$9:$F$208=F112)*(LEFT($K$9:$K$208,2)="고교"))&gt;0,0,30000))</f>
        <v/>
      </c>
    </row>
    <row r="113" spans="2:15" s="9" customFormat="1" ht="30" customHeight="1" thickBot="1">
      <c r="B113" t="str">
        <f t="shared" si="4"/>
        <v/>
      </c>
      <c r="F113" s="9" t="str">
        <f t="shared" si="6"/>
        <v/>
      </c>
      <c r="G113" s="14">
        <v>105</v>
      </c>
      <c r="H113" s="106"/>
      <c r="I113" s="108"/>
      <c r="J113" s="106"/>
      <c r="K113" s="107"/>
      <c r="L113" s="18"/>
      <c r="M113" s="16" t="str">
        <f t="shared" si="7"/>
        <v/>
      </c>
      <c r="N113" s="117">
        <f>IF(F113="",0,COUNTIF($F$9:$F312,$F113))</f>
        <v>0</v>
      </c>
      <c r="O113" s="105" t="str">
        <f>IF(OR($F113="",COUNTIF($F$9:$F113,$F113)&gt;1),"",N113*100000+IF(SUMPRODUCT(($F$9:$F$208=F113)*(LEFT($K$9:$K$208,2)="고교"))&gt;0,0,30000))</f>
        <v/>
      </c>
    </row>
    <row r="114" spans="2:15" s="9" customFormat="1" ht="30" customHeight="1" thickBot="1">
      <c r="B114" t="str">
        <f t="shared" si="4"/>
        <v/>
      </c>
      <c r="F114" s="9" t="str">
        <f t="shared" si="6"/>
        <v/>
      </c>
      <c r="G114" s="14">
        <v>106</v>
      </c>
      <c r="H114" s="106"/>
      <c r="I114" s="108"/>
      <c r="J114" s="106"/>
      <c r="K114" s="107"/>
      <c r="L114" s="18"/>
      <c r="M114" s="16" t="str">
        <f t="shared" si="7"/>
        <v/>
      </c>
      <c r="N114" s="117">
        <f>IF(F114="",0,COUNTIF($F$9:$F313,$F114))</f>
        <v>0</v>
      </c>
      <c r="O114" s="105" t="str">
        <f>IF(OR($F114="",COUNTIF($F$9:$F114,$F114)&gt;1),"",N114*100000+IF(SUMPRODUCT(($F$9:$F$208=F114)*(LEFT($K$9:$K$208,2)="고교"))&gt;0,0,30000))</f>
        <v/>
      </c>
    </row>
    <row r="115" spans="2:15" s="9" customFormat="1" ht="30" customHeight="1" thickBot="1">
      <c r="B115" t="str">
        <f t="shared" si="4"/>
        <v/>
      </c>
      <c r="F115" s="9" t="str">
        <f t="shared" si="6"/>
        <v/>
      </c>
      <c r="G115" s="14">
        <v>107</v>
      </c>
      <c r="H115" s="106"/>
      <c r="I115" s="108"/>
      <c r="J115" s="106"/>
      <c r="K115" s="107"/>
      <c r="L115" s="18"/>
      <c r="M115" s="16" t="str">
        <f t="shared" si="7"/>
        <v/>
      </c>
      <c r="N115" s="117">
        <f>IF(F115="",0,COUNTIF($F$9:$F314,$F115))</f>
        <v>0</v>
      </c>
      <c r="O115" s="105" t="str">
        <f>IF(OR($F115="",COUNTIF($F$9:$F115,$F115)&gt;1),"",N115*100000+IF(SUMPRODUCT(($F$9:$F$208=F115)*(LEFT($K$9:$K$208,2)="고교"))&gt;0,0,30000))</f>
        <v/>
      </c>
    </row>
    <row r="116" spans="2:15" s="9" customFormat="1" ht="30" customHeight="1" thickBot="1">
      <c r="B116" t="str">
        <f t="shared" si="4"/>
        <v/>
      </c>
      <c r="F116" s="9" t="str">
        <f t="shared" si="6"/>
        <v/>
      </c>
      <c r="G116" s="14">
        <v>108</v>
      </c>
      <c r="H116" s="106"/>
      <c r="I116" s="108"/>
      <c r="J116" s="106"/>
      <c r="K116" s="107"/>
      <c r="L116" s="18"/>
      <c r="M116" s="16" t="str">
        <f t="shared" si="7"/>
        <v/>
      </c>
      <c r="N116" s="117">
        <f>IF(F116="",0,COUNTIF($F$9:$F315,$F116))</f>
        <v>0</v>
      </c>
      <c r="O116" s="105" t="str">
        <f>IF(OR($F116="",COUNTIF($F$9:$F116,$F116)&gt;1),"",N116*100000+IF(SUMPRODUCT(($F$9:$F$208=F116)*(LEFT($K$9:$K$208,2)="고교"))&gt;0,0,30000))</f>
        <v/>
      </c>
    </row>
    <row r="117" spans="2:15" s="9" customFormat="1" ht="30" customHeight="1" thickBot="1">
      <c r="B117" t="str">
        <f t="shared" si="4"/>
        <v/>
      </c>
      <c r="F117" s="9" t="str">
        <f t="shared" si="6"/>
        <v/>
      </c>
      <c r="G117" s="14">
        <v>109</v>
      </c>
      <c r="H117" s="106"/>
      <c r="I117" s="108"/>
      <c r="J117" s="106"/>
      <c r="K117" s="107"/>
      <c r="L117" s="18"/>
      <c r="M117" s="16" t="str">
        <f t="shared" si="7"/>
        <v/>
      </c>
      <c r="N117" s="117">
        <f>IF(F117="",0,COUNTIF($F$9:$F316,$F117))</f>
        <v>0</v>
      </c>
      <c r="O117" s="105" t="str">
        <f>IF(OR($F117="",COUNTIF($F$9:$F117,$F117)&gt;1),"",N117*100000+IF(SUMPRODUCT(($F$9:$F$208=F117)*(LEFT($K$9:$K$208,2)="고교"))&gt;0,0,30000))</f>
        <v/>
      </c>
    </row>
    <row r="118" spans="2:15" s="9" customFormat="1" ht="30" customHeight="1" thickBot="1">
      <c r="B118" t="str">
        <f t="shared" si="4"/>
        <v/>
      </c>
      <c r="F118" s="9" t="str">
        <f t="shared" si="6"/>
        <v/>
      </c>
      <c r="G118" s="14">
        <v>110</v>
      </c>
      <c r="H118" s="106"/>
      <c r="I118" s="108"/>
      <c r="J118" s="106"/>
      <c r="K118" s="107"/>
      <c r="L118" s="18"/>
      <c r="M118" s="16" t="str">
        <f t="shared" si="7"/>
        <v/>
      </c>
      <c r="N118" s="117">
        <f>IF(F118="",0,COUNTIF($F$9:$F317,$F118))</f>
        <v>0</v>
      </c>
      <c r="O118" s="105" t="str">
        <f>IF(OR($F118="",COUNTIF($F$9:$F118,$F118)&gt;1),"",N118*100000+IF(SUMPRODUCT(($F$9:$F$208=F118)*(LEFT($K$9:$K$208,2)="고교"))&gt;0,0,30000))</f>
        <v/>
      </c>
    </row>
    <row r="119" spans="2:15" s="9" customFormat="1" ht="30" customHeight="1" thickBot="1">
      <c r="B119" t="str">
        <f t="shared" si="4"/>
        <v/>
      </c>
      <c r="F119" s="9" t="str">
        <f t="shared" si="6"/>
        <v/>
      </c>
      <c r="G119" s="14">
        <v>111</v>
      </c>
      <c r="H119" s="106"/>
      <c r="I119" s="108"/>
      <c r="J119" s="106"/>
      <c r="K119" s="107"/>
      <c r="L119" s="18"/>
      <c r="M119" s="16" t="str">
        <f t="shared" si="7"/>
        <v/>
      </c>
      <c r="N119" s="117">
        <f>IF(F119="",0,COUNTIF($F$9:$F318,$F119))</f>
        <v>0</v>
      </c>
      <c r="O119" s="105" t="str">
        <f>IF(OR($F119="",COUNTIF($F$9:$F119,$F119)&gt;1),"",N119*100000+IF(SUMPRODUCT(($F$9:$F$208=F119)*(LEFT($K$9:$K$208,2)="고교"))&gt;0,0,30000))</f>
        <v/>
      </c>
    </row>
    <row r="120" spans="2:15" s="9" customFormat="1" ht="30" customHeight="1" thickBot="1">
      <c r="B120" t="str">
        <f t="shared" si="4"/>
        <v/>
      </c>
      <c r="F120" s="9" t="str">
        <f t="shared" si="6"/>
        <v/>
      </c>
      <c r="G120" s="14">
        <v>112</v>
      </c>
      <c r="H120" s="106"/>
      <c r="I120" s="108"/>
      <c r="J120" s="106"/>
      <c r="K120" s="107"/>
      <c r="L120" s="18"/>
      <c r="M120" s="16" t="str">
        <f t="shared" si="7"/>
        <v/>
      </c>
      <c r="N120" s="117">
        <f>IF(F120="",0,COUNTIF($F$9:$F319,$F120))</f>
        <v>0</v>
      </c>
      <c r="O120" s="105" t="str">
        <f>IF(OR($F120="",COUNTIF($F$9:$F120,$F120)&gt;1),"",N120*100000+IF(SUMPRODUCT(($F$9:$F$208=F120)*(LEFT($K$9:$K$208,2)="고교"))&gt;0,0,30000))</f>
        <v/>
      </c>
    </row>
    <row r="121" spans="2:15" s="9" customFormat="1" ht="30" customHeight="1" thickBot="1">
      <c r="B121" t="str">
        <f t="shared" si="4"/>
        <v/>
      </c>
      <c r="F121" s="9" t="str">
        <f t="shared" si="6"/>
        <v/>
      </c>
      <c r="G121" s="14">
        <v>113</v>
      </c>
      <c r="H121" s="106"/>
      <c r="I121" s="108"/>
      <c r="J121" s="106"/>
      <c r="K121" s="107"/>
      <c r="L121" s="18"/>
      <c r="M121" s="16" t="str">
        <f t="shared" si="7"/>
        <v/>
      </c>
      <c r="N121" s="117">
        <f>IF(F121="",0,COUNTIF($F$9:$F320,$F121))</f>
        <v>0</v>
      </c>
      <c r="O121" s="105" t="str">
        <f>IF(OR($F121="",COUNTIF($F$9:$F121,$F121)&gt;1),"",N121*100000+IF(SUMPRODUCT(($F$9:$F$208=F121)*(LEFT($K$9:$K$208,2)="고교"))&gt;0,0,30000))</f>
        <v/>
      </c>
    </row>
    <row r="122" spans="2:15" s="9" customFormat="1" ht="30" customHeight="1" thickBot="1">
      <c r="B122" t="str">
        <f t="shared" si="4"/>
        <v/>
      </c>
      <c r="F122" s="9" t="str">
        <f t="shared" si="6"/>
        <v/>
      </c>
      <c r="G122" s="14">
        <v>114</v>
      </c>
      <c r="H122" s="106"/>
      <c r="I122" s="108"/>
      <c r="J122" s="106"/>
      <c r="K122" s="107"/>
      <c r="L122" s="18"/>
      <c r="M122" s="16" t="str">
        <f t="shared" si="7"/>
        <v/>
      </c>
      <c r="N122" s="117">
        <f>IF(F122="",0,COUNTIF($F$9:$F321,$F122))</f>
        <v>0</v>
      </c>
      <c r="O122" s="105" t="str">
        <f>IF(OR($F122="",COUNTIF($F$9:$F122,$F122)&gt;1),"",N122*100000+IF(SUMPRODUCT(($F$9:$F$208=F122)*(LEFT($K$9:$K$208,2)="고교"))&gt;0,0,30000))</f>
        <v/>
      </c>
    </row>
    <row r="123" spans="2:15" s="9" customFormat="1" ht="30" customHeight="1" thickBot="1">
      <c r="B123" t="str">
        <f t="shared" si="4"/>
        <v/>
      </c>
      <c r="F123" s="9" t="str">
        <f t="shared" si="6"/>
        <v/>
      </c>
      <c r="G123" s="14">
        <v>115</v>
      </c>
      <c r="H123" s="106"/>
      <c r="I123" s="108"/>
      <c r="J123" s="106"/>
      <c r="K123" s="107"/>
      <c r="L123" s="18"/>
      <c r="M123" s="16" t="str">
        <f t="shared" si="7"/>
        <v/>
      </c>
      <c r="N123" s="117">
        <f>IF(F123="",0,COUNTIF($F$9:$F322,$F123))</f>
        <v>0</v>
      </c>
      <c r="O123" s="105" t="str">
        <f>IF(OR($F123="",COUNTIF($F$9:$F123,$F123)&gt;1),"",N123*100000+IF(SUMPRODUCT(($F$9:$F$208=F123)*(LEFT($K$9:$K$208,2)="고교"))&gt;0,0,30000))</f>
        <v/>
      </c>
    </row>
    <row r="124" spans="2:15" s="9" customFormat="1" ht="30" customHeight="1" thickBot="1">
      <c r="B124" t="str">
        <f t="shared" si="4"/>
        <v/>
      </c>
      <c r="F124" s="9" t="str">
        <f t="shared" si="6"/>
        <v/>
      </c>
      <c r="G124" s="14">
        <v>116</v>
      </c>
      <c r="H124" s="106"/>
      <c r="I124" s="108"/>
      <c r="J124" s="106"/>
      <c r="K124" s="107"/>
      <c r="L124" s="18"/>
      <c r="M124" s="16" t="str">
        <f t="shared" si="7"/>
        <v/>
      </c>
      <c r="N124" s="117">
        <f>IF(F124="",0,COUNTIF($F$9:$F323,$F124))</f>
        <v>0</v>
      </c>
      <c r="O124" s="105" t="str">
        <f>IF(OR($F124="",COUNTIF($F$9:$F124,$F124)&gt;1),"",N124*100000+IF(SUMPRODUCT(($F$9:$F$208=F124)*(LEFT($K$9:$K$208,2)="고교"))&gt;0,0,30000))</f>
        <v/>
      </c>
    </row>
    <row r="125" spans="2:15" s="9" customFormat="1" ht="30" customHeight="1" thickBot="1">
      <c r="B125" t="str">
        <f t="shared" si="4"/>
        <v/>
      </c>
      <c r="F125" s="9" t="str">
        <f t="shared" si="6"/>
        <v/>
      </c>
      <c r="G125" s="14">
        <v>117</v>
      </c>
      <c r="H125" s="106"/>
      <c r="I125" s="108"/>
      <c r="J125" s="106"/>
      <c r="K125" s="107"/>
      <c r="L125" s="18"/>
      <c r="M125" s="16" t="str">
        <f t="shared" si="7"/>
        <v/>
      </c>
      <c r="N125" s="117">
        <f>IF(F125="",0,COUNTIF($F$9:$F324,$F125))</f>
        <v>0</v>
      </c>
      <c r="O125" s="105" t="str">
        <f>IF(OR($F125="",COUNTIF($F$9:$F125,$F125)&gt;1),"",N125*100000+IF(SUMPRODUCT(($F$9:$F$208=F125)*(LEFT($K$9:$K$208,2)="고교"))&gt;0,0,30000))</f>
        <v/>
      </c>
    </row>
    <row r="126" spans="2:15" s="9" customFormat="1" ht="30" customHeight="1" thickBot="1">
      <c r="B126" t="str">
        <f t="shared" si="4"/>
        <v/>
      </c>
      <c r="F126" s="9" t="str">
        <f t="shared" si="6"/>
        <v/>
      </c>
      <c r="G126" s="14">
        <v>118</v>
      </c>
      <c r="H126" s="106"/>
      <c r="I126" s="108"/>
      <c r="J126" s="106"/>
      <c r="K126" s="107"/>
      <c r="L126" s="18"/>
      <c r="M126" s="16" t="str">
        <f t="shared" si="7"/>
        <v/>
      </c>
      <c r="N126" s="117">
        <f>IF(F126="",0,COUNTIF($F$9:$F325,$F126))</f>
        <v>0</v>
      </c>
      <c r="O126" s="105" t="str">
        <f>IF(OR($F126="",COUNTIF($F$9:$F126,$F126)&gt;1),"",N126*100000+IF(SUMPRODUCT(($F$9:$F$208=F126)*(LEFT($K$9:$K$208,2)="고교"))&gt;0,0,30000))</f>
        <v/>
      </c>
    </row>
    <row r="127" spans="2:15" s="9" customFormat="1" ht="30" customHeight="1" thickBot="1">
      <c r="B127" t="str">
        <f t="shared" si="4"/>
        <v/>
      </c>
      <c r="F127" s="9" t="str">
        <f t="shared" si="6"/>
        <v/>
      </c>
      <c r="G127" s="14">
        <v>119</v>
      </c>
      <c r="H127" s="106"/>
      <c r="I127" s="108"/>
      <c r="J127" s="106"/>
      <c r="K127" s="107"/>
      <c r="L127" s="18"/>
      <c r="M127" s="16" t="str">
        <f t="shared" si="7"/>
        <v/>
      </c>
      <c r="N127" s="117">
        <f>IF(F127="",0,COUNTIF($F$9:$F326,$F127))</f>
        <v>0</v>
      </c>
      <c r="O127" s="105" t="str">
        <f>IF(OR($F127="",COUNTIF($F$9:$F127,$F127)&gt;1),"",N127*100000+IF(SUMPRODUCT(($F$9:$F$208=F127)*(LEFT($K$9:$K$208,2)="고교"))&gt;0,0,30000))</f>
        <v/>
      </c>
    </row>
    <row r="128" spans="2:15" s="9" customFormat="1" ht="30" customHeight="1" thickBot="1">
      <c r="B128" t="str">
        <f t="shared" si="4"/>
        <v/>
      </c>
      <c r="F128" s="9" t="str">
        <f t="shared" si="6"/>
        <v/>
      </c>
      <c r="G128" s="14">
        <v>120</v>
      </c>
      <c r="H128" s="106"/>
      <c r="I128" s="108"/>
      <c r="J128" s="106"/>
      <c r="K128" s="107"/>
      <c r="L128" s="18"/>
      <c r="M128" s="16" t="str">
        <f t="shared" si="7"/>
        <v/>
      </c>
      <c r="N128" s="117">
        <f>IF(F128="",0,COUNTIF($F$9:$F327,$F128))</f>
        <v>0</v>
      </c>
      <c r="O128" s="105" t="str">
        <f>IF(OR($F128="",COUNTIF($F$9:$F128,$F128)&gt;1),"",N128*100000+IF(SUMPRODUCT(($F$9:$F$208=F128)*(LEFT($K$9:$K$208,2)="고교"))&gt;0,0,30000))</f>
        <v/>
      </c>
    </row>
    <row r="129" spans="2:15" s="9" customFormat="1" ht="30" customHeight="1" thickBot="1">
      <c r="B129" t="str">
        <f t="shared" si="4"/>
        <v/>
      </c>
      <c r="F129" s="9" t="str">
        <f t="shared" si="6"/>
        <v/>
      </c>
      <c r="G129" s="14">
        <v>121</v>
      </c>
      <c r="H129" s="106"/>
      <c r="I129" s="108"/>
      <c r="J129" s="106"/>
      <c r="K129" s="107"/>
      <c r="L129" s="18"/>
      <c r="M129" s="16" t="str">
        <f t="shared" si="7"/>
        <v/>
      </c>
      <c r="N129" s="117">
        <f>IF(F129="",0,COUNTIF($F$9:$F328,$F129))</f>
        <v>0</v>
      </c>
      <c r="O129" s="105" t="str">
        <f>IF(OR($F129="",COUNTIF($F$9:$F129,$F129)&gt;1),"",N129*100000+IF(SUMPRODUCT(($F$9:$F$208=F129)*(LEFT($K$9:$K$208,2)="고교"))&gt;0,0,30000))</f>
        <v/>
      </c>
    </row>
    <row r="130" spans="2:15" s="9" customFormat="1" ht="30" customHeight="1" thickBot="1">
      <c r="B130" t="str">
        <f t="shared" si="4"/>
        <v/>
      </c>
      <c r="F130" s="9" t="str">
        <f t="shared" si="6"/>
        <v/>
      </c>
      <c r="G130" s="14">
        <v>122</v>
      </c>
      <c r="H130" s="106"/>
      <c r="I130" s="108"/>
      <c r="J130" s="106"/>
      <c r="K130" s="107"/>
      <c r="L130" s="18"/>
      <c r="M130" s="16" t="str">
        <f t="shared" si="7"/>
        <v/>
      </c>
      <c r="N130" s="117">
        <f>IF(F130="",0,COUNTIF($F$9:$F329,$F130))</f>
        <v>0</v>
      </c>
      <c r="O130" s="105" t="str">
        <f>IF(OR($F130="",COUNTIF($F$9:$F130,$F130)&gt;1),"",N130*100000+IF(SUMPRODUCT(($F$9:$F$208=F130)*(LEFT($K$9:$K$208,2)="고교"))&gt;0,0,30000))</f>
        <v/>
      </c>
    </row>
    <row r="131" spans="2:15" s="9" customFormat="1" ht="30" customHeight="1" thickBot="1">
      <c r="B131" t="str">
        <f t="shared" ref="B131:B194" si="8">C131&amp;D131</f>
        <v/>
      </c>
      <c r="F131" s="9" t="str">
        <f t="shared" si="6"/>
        <v/>
      </c>
      <c r="G131" s="14">
        <v>123</v>
      </c>
      <c r="H131" s="106"/>
      <c r="I131" s="108"/>
      <c r="J131" s="106"/>
      <c r="K131" s="107"/>
      <c r="L131" s="18"/>
      <c r="M131" s="16" t="str">
        <f t="shared" si="7"/>
        <v/>
      </c>
      <c r="N131" s="117">
        <f>IF(F131="",0,COUNTIF($F$9:$F330,$F131))</f>
        <v>0</v>
      </c>
      <c r="O131" s="105" t="str">
        <f>IF(OR($F131="",COUNTIF($F$9:$F131,$F131)&gt;1),"",N131*100000+IF(SUMPRODUCT(($F$9:$F$208=F131)*(LEFT($K$9:$K$208,2)="고교"))&gt;0,0,30000))</f>
        <v/>
      </c>
    </row>
    <row r="132" spans="2:15" s="9" customFormat="1" ht="30" customHeight="1" thickBot="1">
      <c r="B132" t="str">
        <f t="shared" si="8"/>
        <v/>
      </c>
      <c r="F132" s="9" t="str">
        <f t="shared" si="6"/>
        <v/>
      </c>
      <c r="G132" s="14">
        <v>124</v>
      </c>
      <c r="H132" s="106"/>
      <c r="I132" s="108"/>
      <c r="J132" s="106"/>
      <c r="K132" s="107"/>
      <c r="L132" s="18"/>
      <c r="M132" s="16" t="str">
        <f t="shared" si="7"/>
        <v/>
      </c>
      <c r="N132" s="117">
        <f>IF(F132="",0,COUNTIF($F$9:$F331,$F132))</f>
        <v>0</v>
      </c>
      <c r="O132" s="105" t="str">
        <f>IF(OR($F132="",COUNTIF($F$9:$F132,$F132)&gt;1),"",N132*100000+IF(SUMPRODUCT(($F$9:$F$208=F132)*(LEFT($K$9:$K$208,2)="고교"))&gt;0,0,30000))</f>
        <v/>
      </c>
    </row>
    <row r="133" spans="2:15" s="9" customFormat="1" ht="30" customHeight="1" thickBot="1">
      <c r="B133" t="str">
        <f t="shared" si="8"/>
        <v/>
      </c>
      <c r="F133" s="9" t="str">
        <f t="shared" si="6"/>
        <v/>
      </c>
      <c r="G133" s="14">
        <v>125</v>
      </c>
      <c r="H133" s="106"/>
      <c r="I133" s="108"/>
      <c r="J133" s="106"/>
      <c r="K133" s="107"/>
      <c r="L133" s="18"/>
      <c r="M133" s="16" t="str">
        <f t="shared" si="7"/>
        <v/>
      </c>
      <c r="N133" s="117">
        <f>IF(F133="",0,COUNTIF($F$9:$F332,$F133))</f>
        <v>0</v>
      </c>
      <c r="O133" s="105" t="str">
        <f>IF(OR($F133="",COUNTIF($F$9:$F133,$F133)&gt;1),"",N133*100000+IF(SUMPRODUCT(($F$9:$F$208=F133)*(LEFT($K$9:$K$208,2)="고교"))&gt;0,0,30000))</f>
        <v/>
      </c>
    </row>
    <row r="134" spans="2:15" s="9" customFormat="1" ht="30" customHeight="1" thickBot="1">
      <c r="B134" t="str">
        <f t="shared" si="8"/>
        <v/>
      </c>
      <c r="F134" s="9" t="str">
        <f t="shared" si="6"/>
        <v/>
      </c>
      <c r="G134" s="14">
        <v>126</v>
      </c>
      <c r="H134" s="106"/>
      <c r="I134" s="108"/>
      <c r="J134" s="106"/>
      <c r="K134" s="107"/>
      <c r="L134" s="18"/>
      <c r="M134" s="16" t="str">
        <f t="shared" si="7"/>
        <v/>
      </c>
      <c r="N134" s="117">
        <f>IF(F134="",0,COUNTIF($F$9:$F333,$F134))</f>
        <v>0</v>
      </c>
      <c r="O134" s="105" t="str">
        <f>IF(OR($F134="",COUNTIF($F$9:$F134,$F134)&gt;1),"",N134*100000+IF(SUMPRODUCT(($F$9:$F$208=F134)*(LEFT($K$9:$K$208,2)="고교"))&gt;0,0,30000))</f>
        <v/>
      </c>
    </row>
    <row r="135" spans="2:15" s="9" customFormat="1" ht="30" customHeight="1" thickBot="1">
      <c r="B135" t="str">
        <f t="shared" si="8"/>
        <v/>
      </c>
      <c r="F135" s="9" t="str">
        <f t="shared" si="6"/>
        <v/>
      </c>
      <c r="G135" s="14">
        <v>127</v>
      </c>
      <c r="H135" s="106"/>
      <c r="I135" s="108"/>
      <c r="J135" s="106"/>
      <c r="K135" s="107"/>
      <c r="L135" s="18"/>
      <c r="M135" s="16" t="str">
        <f t="shared" si="7"/>
        <v/>
      </c>
      <c r="N135" s="117">
        <f>IF(F135="",0,COUNTIF($F$9:$F334,$F135))</f>
        <v>0</v>
      </c>
      <c r="O135" s="105" t="str">
        <f>IF(OR($F135="",COUNTIF($F$9:$F135,$F135)&gt;1),"",N135*100000+IF(SUMPRODUCT(($F$9:$F$208=F135)*(LEFT($K$9:$K$208,2)="고교"))&gt;0,0,30000))</f>
        <v/>
      </c>
    </row>
    <row r="136" spans="2:15" s="9" customFormat="1" ht="30" customHeight="1" thickBot="1">
      <c r="B136" t="str">
        <f t="shared" si="8"/>
        <v/>
      </c>
      <c r="F136" s="9" t="str">
        <f t="shared" si="6"/>
        <v/>
      </c>
      <c r="G136" s="14">
        <v>128</v>
      </c>
      <c r="H136" s="106"/>
      <c r="I136" s="108"/>
      <c r="J136" s="106"/>
      <c r="K136" s="107"/>
      <c r="L136" s="18"/>
      <c r="M136" s="16" t="str">
        <f t="shared" si="7"/>
        <v/>
      </c>
      <c r="N136" s="117">
        <f>IF(F136="",0,COUNTIF($F$9:$F335,$F136))</f>
        <v>0</v>
      </c>
      <c r="O136" s="105" t="str">
        <f>IF(OR($F136="",COUNTIF($F$9:$F136,$F136)&gt;1),"",N136*100000+IF(SUMPRODUCT(($F$9:$F$208=F136)*(LEFT($K$9:$K$208,2)="고교"))&gt;0,0,30000))</f>
        <v/>
      </c>
    </row>
    <row r="137" spans="2:15" s="9" customFormat="1" ht="30" customHeight="1" thickBot="1">
      <c r="B137" t="str">
        <f t="shared" si="8"/>
        <v/>
      </c>
      <c r="F137" s="9" t="str">
        <f t="shared" si="6"/>
        <v/>
      </c>
      <c r="G137" s="14">
        <v>129</v>
      </c>
      <c r="H137" s="106"/>
      <c r="I137" s="108"/>
      <c r="J137" s="106"/>
      <c r="K137" s="107"/>
      <c r="L137" s="18"/>
      <c r="M137" s="16" t="str">
        <f t="shared" ref="M137:M168" si="9">IFERROR(IF(OR(K137="",L137=""),"",INDEX($E:$E,MATCH($K137&amp;$L137,$B:$B,0))),"")</f>
        <v/>
      </c>
      <c r="N137" s="117">
        <f>IF(F137="",0,COUNTIF($F$9:$F336,$F137))</f>
        <v>0</v>
      </c>
      <c r="O137" s="105" t="str">
        <f>IF(OR($F137="",COUNTIF($F$9:$F137,$F137)&gt;1),"",N137*100000+IF(SUMPRODUCT(($F$9:$F$208=F137)*(LEFT($K$9:$K$208,2)="고교"))&gt;0,0,30000))</f>
        <v/>
      </c>
    </row>
    <row r="138" spans="2:15" s="9" customFormat="1" ht="30" customHeight="1" thickBot="1">
      <c r="B138" t="str">
        <f t="shared" si="8"/>
        <v/>
      </c>
      <c r="F138" s="9" t="str">
        <f t="shared" ref="F138:F201" si="10">H138&amp;I138&amp;J138</f>
        <v/>
      </c>
      <c r="G138" s="14">
        <v>130</v>
      </c>
      <c r="H138" s="106"/>
      <c r="I138" s="108"/>
      <c r="J138" s="106"/>
      <c r="K138" s="107"/>
      <c r="L138" s="18"/>
      <c r="M138" s="16" t="str">
        <f t="shared" si="9"/>
        <v/>
      </c>
      <c r="N138" s="117">
        <f>IF(F138="",0,COUNTIF($F$9:$F337,$F138))</f>
        <v>0</v>
      </c>
      <c r="O138" s="105" t="str">
        <f>IF(OR($F138="",COUNTIF($F$9:$F138,$F138)&gt;1),"",N138*100000+IF(SUMPRODUCT(($F$9:$F$208=F138)*(LEFT($K$9:$K$208,2)="고교"))&gt;0,0,30000))</f>
        <v/>
      </c>
    </row>
    <row r="139" spans="2:15" s="9" customFormat="1" ht="30" customHeight="1" thickBot="1">
      <c r="B139" t="str">
        <f t="shared" si="8"/>
        <v/>
      </c>
      <c r="F139" s="9" t="str">
        <f t="shared" si="10"/>
        <v/>
      </c>
      <c r="G139" s="14">
        <v>131</v>
      </c>
      <c r="H139" s="106"/>
      <c r="I139" s="108"/>
      <c r="J139" s="106"/>
      <c r="K139" s="107"/>
      <c r="L139" s="18"/>
      <c r="M139" s="16" t="str">
        <f t="shared" si="9"/>
        <v/>
      </c>
      <c r="N139" s="117">
        <f>IF(F139="",0,COUNTIF($F$9:$F338,$F139))</f>
        <v>0</v>
      </c>
      <c r="O139" s="105" t="str">
        <f>IF(OR($F139="",COUNTIF($F$9:$F139,$F139)&gt;1),"",N139*100000+IF(SUMPRODUCT(($F$9:$F$208=F139)*(LEFT($K$9:$K$208,2)="고교"))&gt;0,0,30000))</f>
        <v/>
      </c>
    </row>
    <row r="140" spans="2:15" s="9" customFormat="1" ht="30" customHeight="1" thickBot="1">
      <c r="B140" t="str">
        <f t="shared" si="8"/>
        <v/>
      </c>
      <c r="F140" s="9" t="str">
        <f t="shared" si="10"/>
        <v/>
      </c>
      <c r="G140" s="14">
        <v>132</v>
      </c>
      <c r="H140" s="106"/>
      <c r="I140" s="108"/>
      <c r="J140" s="106"/>
      <c r="K140" s="107"/>
      <c r="L140" s="18"/>
      <c r="M140" s="16" t="str">
        <f t="shared" si="9"/>
        <v/>
      </c>
      <c r="N140" s="117">
        <f>IF(F140="",0,COUNTIF($F$9:$F339,$F140))</f>
        <v>0</v>
      </c>
      <c r="O140" s="105" t="str">
        <f>IF(OR($F140="",COUNTIF($F$9:$F140,$F140)&gt;1),"",N140*100000+IF(SUMPRODUCT(($F$9:$F$208=F140)*(LEFT($K$9:$K$208,2)="고교"))&gt;0,0,30000))</f>
        <v/>
      </c>
    </row>
    <row r="141" spans="2:15" s="9" customFormat="1" ht="30" customHeight="1" thickBot="1">
      <c r="B141" t="str">
        <f t="shared" si="8"/>
        <v/>
      </c>
      <c r="F141" s="9" t="str">
        <f t="shared" si="10"/>
        <v/>
      </c>
      <c r="G141" s="14">
        <v>133</v>
      </c>
      <c r="H141" s="106"/>
      <c r="I141" s="108"/>
      <c r="J141" s="106"/>
      <c r="K141" s="107"/>
      <c r="L141" s="18"/>
      <c r="M141" s="16" t="str">
        <f t="shared" si="9"/>
        <v/>
      </c>
      <c r="N141" s="117">
        <f>IF(F141="",0,COUNTIF($F$9:$F340,$F141))</f>
        <v>0</v>
      </c>
      <c r="O141" s="105" t="str">
        <f>IF(OR($F141="",COUNTIF($F$9:$F141,$F141)&gt;1),"",N141*100000+IF(SUMPRODUCT(($F$9:$F$208=F141)*(LEFT($K$9:$K$208,2)="고교"))&gt;0,0,30000))</f>
        <v/>
      </c>
    </row>
    <row r="142" spans="2:15" s="9" customFormat="1" ht="30" customHeight="1" thickBot="1">
      <c r="B142" t="str">
        <f t="shared" si="8"/>
        <v/>
      </c>
      <c r="F142" s="9" t="str">
        <f t="shared" si="10"/>
        <v/>
      </c>
      <c r="G142" s="14">
        <v>134</v>
      </c>
      <c r="H142" s="106"/>
      <c r="I142" s="108"/>
      <c r="J142" s="106"/>
      <c r="K142" s="107"/>
      <c r="L142" s="18"/>
      <c r="M142" s="16" t="str">
        <f t="shared" si="9"/>
        <v/>
      </c>
      <c r="N142" s="117">
        <f>IF(F142="",0,COUNTIF($F$9:$F341,$F142))</f>
        <v>0</v>
      </c>
      <c r="O142" s="105" t="str">
        <f>IF(OR($F142="",COUNTIF($F$9:$F142,$F142)&gt;1),"",N142*100000+IF(SUMPRODUCT(($F$9:$F$208=F142)*(LEFT($K$9:$K$208,2)="고교"))&gt;0,0,30000))</f>
        <v/>
      </c>
    </row>
    <row r="143" spans="2:15" s="9" customFormat="1" ht="30" customHeight="1" thickBot="1">
      <c r="B143" t="str">
        <f t="shared" si="8"/>
        <v/>
      </c>
      <c r="F143" s="9" t="str">
        <f t="shared" si="10"/>
        <v/>
      </c>
      <c r="G143" s="14">
        <v>135</v>
      </c>
      <c r="H143" s="106"/>
      <c r="I143" s="108"/>
      <c r="J143" s="106"/>
      <c r="K143" s="107"/>
      <c r="L143" s="18"/>
      <c r="M143" s="16" t="str">
        <f t="shared" si="9"/>
        <v/>
      </c>
      <c r="N143" s="117">
        <f>IF(F143="",0,COUNTIF($F$9:$F342,$F143))</f>
        <v>0</v>
      </c>
      <c r="O143" s="105" t="str">
        <f>IF(OR($F143="",COUNTIF($F$9:$F143,$F143)&gt;1),"",N143*100000+IF(SUMPRODUCT(($F$9:$F$208=F143)*(LEFT($K$9:$K$208,2)="고교"))&gt;0,0,30000))</f>
        <v/>
      </c>
    </row>
    <row r="144" spans="2:15" s="9" customFormat="1" ht="30" customHeight="1" thickBot="1">
      <c r="B144" t="str">
        <f t="shared" si="8"/>
        <v/>
      </c>
      <c r="F144" s="9" t="str">
        <f t="shared" si="10"/>
        <v/>
      </c>
      <c r="G144" s="14">
        <v>136</v>
      </c>
      <c r="H144" s="106"/>
      <c r="I144" s="108"/>
      <c r="J144" s="106"/>
      <c r="K144" s="107"/>
      <c r="L144" s="18"/>
      <c r="M144" s="16" t="str">
        <f t="shared" si="9"/>
        <v/>
      </c>
      <c r="N144" s="117">
        <f>IF(F144="",0,COUNTIF($F$9:$F343,$F144))</f>
        <v>0</v>
      </c>
      <c r="O144" s="105" t="str">
        <f>IF(OR($F144="",COUNTIF($F$9:$F144,$F144)&gt;1),"",N144*100000+IF(SUMPRODUCT(($F$9:$F$208=F144)*(LEFT($K$9:$K$208,2)="고교"))&gt;0,0,30000))</f>
        <v/>
      </c>
    </row>
    <row r="145" spans="2:15" s="9" customFormat="1" ht="30" customHeight="1" thickBot="1">
      <c r="B145" t="str">
        <f t="shared" si="8"/>
        <v/>
      </c>
      <c r="F145" s="9" t="str">
        <f t="shared" si="10"/>
        <v/>
      </c>
      <c r="G145" s="14">
        <v>137</v>
      </c>
      <c r="H145" s="106"/>
      <c r="I145" s="108"/>
      <c r="J145" s="106"/>
      <c r="K145" s="107"/>
      <c r="L145" s="18"/>
      <c r="M145" s="16" t="str">
        <f t="shared" si="9"/>
        <v/>
      </c>
      <c r="N145" s="117">
        <f>IF(F145="",0,COUNTIF($F$9:$F344,$F145))</f>
        <v>0</v>
      </c>
      <c r="O145" s="105" t="str">
        <f>IF(OR($F145="",COUNTIF($F$9:$F145,$F145)&gt;1),"",N145*100000+IF(SUMPRODUCT(($F$9:$F$208=F145)*(LEFT($K$9:$K$208,2)="고교"))&gt;0,0,30000))</f>
        <v/>
      </c>
    </row>
    <row r="146" spans="2:15" s="9" customFormat="1" ht="30" customHeight="1" thickBot="1">
      <c r="B146" t="str">
        <f t="shared" si="8"/>
        <v/>
      </c>
      <c r="F146" s="9" t="str">
        <f t="shared" si="10"/>
        <v/>
      </c>
      <c r="G146" s="14">
        <v>138</v>
      </c>
      <c r="H146" s="106"/>
      <c r="I146" s="108"/>
      <c r="J146" s="106"/>
      <c r="K146" s="107"/>
      <c r="L146" s="18"/>
      <c r="M146" s="16" t="str">
        <f t="shared" si="9"/>
        <v/>
      </c>
      <c r="N146" s="117">
        <f>IF(F146="",0,COUNTIF($F$9:$F345,$F146))</f>
        <v>0</v>
      </c>
      <c r="O146" s="105" t="str">
        <f>IF(OR($F146="",COUNTIF($F$9:$F146,$F146)&gt;1),"",N146*100000+IF(SUMPRODUCT(($F$9:$F$208=F146)*(LEFT($K$9:$K$208,2)="고교"))&gt;0,0,30000))</f>
        <v/>
      </c>
    </row>
    <row r="147" spans="2:15" s="9" customFormat="1" ht="30" customHeight="1" thickBot="1">
      <c r="B147" t="str">
        <f t="shared" si="8"/>
        <v/>
      </c>
      <c r="F147" s="9" t="str">
        <f t="shared" si="10"/>
        <v/>
      </c>
      <c r="G147" s="14">
        <v>139</v>
      </c>
      <c r="H147" s="106"/>
      <c r="I147" s="108"/>
      <c r="J147" s="106"/>
      <c r="K147" s="107"/>
      <c r="L147" s="18"/>
      <c r="M147" s="16" t="str">
        <f t="shared" si="9"/>
        <v/>
      </c>
      <c r="N147" s="117">
        <f>IF(F147="",0,COUNTIF($F$9:$F346,$F147))</f>
        <v>0</v>
      </c>
      <c r="O147" s="105" t="str">
        <f>IF(OR($F147="",COUNTIF($F$9:$F147,$F147)&gt;1),"",N147*100000+IF(SUMPRODUCT(($F$9:$F$208=F147)*(LEFT($K$9:$K$208,2)="고교"))&gt;0,0,30000))</f>
        <v/>
      </c>
    </row>
    <row r="148" spans="2:15" s="9" customFormat="1" ht="30" customHeight="1" thickBot="1">
      <c r="B148" t="str">
        <f t="shared" si="8"/>
        <v/>
      </c>
      <c r="F148" s="9" t="str">
        <f t="shared" si="10"/>
        <v/>
      </c>
      <c r="G148" s="14">
        <v>140</v>
      </c>
      <c r="H148" s="106"/>
      <c r="I148" s="108"/>
      <c r="J148" s="106"/>
      <c r="K148" s="107"/>
      <c r="L148" s="18"/>
      <c r="M148" s="16" t="str">
        <f t="shared" si="9"/>
        <v/>
      </c>
      <c r="N148" s="117">
        <f>IF(F148="",0,COUNTIF($F$9:$F347,$F148))</f>
        <v>0</v>
      </c>
      <c r="O148" s="105" t="str">
        <f>IF(OR($F148="",COUNTIF($F$9:$F148,$F148)&gt;1),"",N148*100000+IF(SUMPRODUCT(($F$9:$F$208=F148)*(LEFT($K$9:$K$208,2)="고교"))&gt;0,0,30000))</f>
        <v/>
      </c>
    </row>
    <row r="149" spans="2:15" s="9" customFormat="1" ht="30" customHeight="1" thickBot="1">
      <c r="B149" t="str">
        <f t="shared" si="8"/>
        <v/>
      </c>
      <c r="F149" s="9" t="str">
        <f t="shared" si="10"/>
        <v/>
      </c>
      <c r="G149" s="14">
        <v>141</v>
      </c>
      <c r="H149" s="106"/>
      <c r="I149" s="108"/>
      <c r="J149" s="106"/>
      <c r="K149" s="107"/>
      <c r="L149" s="18"/>
      <c r="M149" s="16" t="str">
        <f t="shared" si="9"/>
        <v/>
      </c>
      <c r="N149" s="117">
        <f>IF(F149="",0,COUNTIF($F$9:$F348,$F149))</f>
        <v>0</v>
      </c>
      <c r="O149" s="105" t="str">
        <f>IF(OR($F149="",COUNTIF($F$9:$F149,$F149)&gt;1),"",N149*100000+IF(SUMPRODUCT(($F$9:$F$208=F149)*(LEFT($K$9:$K$208,2)="고교"))&gt;0,0,30000))</f>
        <v/>
      </c>
    </row>
    <row r="150" spans="2:15" s="9" customFormat="1" ht="30" customHeight="1" thickBot="1">
      <c r="B150" t="str">
        <f t="shared" si="8"/>
        <v/>
      </c>
      <c r="F150" s="9" t="str">
        <f t="shared" si="10"/>
        <v/>
      </c>
      <c r="G150" s="14">
        <v>142</v>
      </c>
      <c r="H150" s="106"/>
      <c r="I150" s="108"/>
      <c r="J150" s="106"/>
      <c r="K150" s="107"/>
      <c r="L150" s="18"/>
      <c r="M150" s="16" t="str">
        <f t="shared" si="9"/>
        <v/>
      </c>
      <c r="N150" s="117">
        <f>IF(F150="",0,COUNTIF($F$9:$F349,$F150))</f>
        <v>0</v>
      </c>
      <c r="O150" s="105" t="str">
        <f>IF(OR($F150="",COUNTIF($F$9:$F150,$F150)&gt;1),"",N150*100000+IF(SUMPRODUCT(($F$9:$F$208=F150)*(LEFT($K$9:$K$208,2)="고교"))&gt;0,0,30000))</f>
        <v/>
      </c>
    </row>
    <row r="151" spans="2:15" s="9" customFormat="1" ht="30" customHeight="1" thickBot="1">
      <c r="B151" t="str">
        <f t="shared" si="8"/>
        <v/>
      </c>
      <c r="F151" s="9" t="str">
        <f t="shared" si="10"/>
        <v/>
      </c>
      <c r="G151" s="14">
        <v>143</v>
      </c>
      <c r="H151" s="106"/>
      <c r="I151" s="108"/>
      <c r="J151" s="106"/>
      <c r="K151" s="107"/>
      <c r="L151" s="18"/>
      <c r="M151" s="16" t="str">
        <f t="shared" si="9"/>
        <v/>
      </c>
      <c r="N151" s="117">
        <f>IF(F151="",0,COUNTIF($F$9:$F350,$F151))</f>
        <v>0</v>
      </c>
      <c r="O151" s="105" t="str">
        <f>IF(OR($F151="",COUNTIF($F$9:$F151,$F151)&gt;1),"",N151*100000+IF(SUMPRODUCT(($F$9:$F$208=F151)*(LEFT($K$9:$K$208,2)="고교"))&gt;0,0,30000))</f>
        <v/>
      </c>
    </row>
    <row r="152" spans="2:15" s="9" customFormat="1" ht="30" customHeight="1" thickBot="1">
      <c r="B152" t="str">
        <f t="shared" si="8"/>
        <v/>
      </c>
      <c r="F152" s="9" t="str">
        <f t="shared" si="10"/>
        <v/>
      </c>
      <c r="G152" s="14">
        <v>144</v>
      </c>
      <c r="H152" s="106"/>
      <c r="I152" s="108"/>
      <c r="J152" s="106"/>
      <c r="K152" s="107"/>
      <c r="L152" s="18"/>
      <c r="M152" s="16" t="str">
        <f t="shared" si="9"/>
        <v/>
      </c>
      <c r="N152" s="117">
        <f>IF(F152="",0,COUNTIF($F$9:$F351,$F152))</f>
        <v>0</v>
      </c>
      <c r="O152" s="105" t="str">
        <f>IF(OR($F152="",COUNTIF($F$9:$F152,$F152)&gt;1),"",N152*100000+IF(SUMPRODUCT(($F$9:$F$208=F152)*(LEFT($K$9:$K$208,2)="고교"))&gt;0,0,30000))</f>
        <v/>
      </c>
    </row>
    <row r="153" spans="2:15" s="9" customFormat="1" ht="30" customHeight="1" thickBot="1">
      <c r="B153" t="str">
        <f t="shared" si="8"/>
        <v/>
      </c>
      <c r="F153" s="9" t="str">
        <f t="shared" si="10"/>
        <v/>
      </c>
      <c r="G153" s="14">
        <v>145</v>
      </c>
      <c r="H153" s="106"/>
      <c r="I153" s="108"/>
      <c r="J153" s="106"/>
      <c r="K153" s="107"/>
      <c r="L153" s="18"/>
      <c r="M153" s="16" t="str">
        <f t="shared" si="9"/>
        <v/>
      </c>
      <c r="N153" s="117">
        <f>IF(F153="",0,COUNTIF($F$9:$F352,$F153))</f>
        <v>0</v>
      </c>
      <c r="O153" s="105" t="str">
        <f>IF(OR($F153="",COUNTIF($F$9:$F153,$F153)&gt;1),"",N153*100000+IF(SUMPRODUCT(($F$9:$F$208=F153)*(LEFT($K$9:$K$208,2)="고교"))&gt;0,0,30000))</f>
        <v/>
      </c>
    </row>
    <row r="154" spans="2:15" s="9" customFormat="1" ht="30" customHeight="1" thickBot="1">
      <c r="B154" t="str">
        <f t="shared" si="8"/>
        <v/>
      </c>
      <c r="F154" s="9" t="str">
        <f t="shared" si="10"/>
        <v/>
      </c>
      <c r="G154" s="14">
        <v>146</v>
      </c>
      <c r="H154" s="106"/>
      <c r="I154" s="108"/>
      <c r="J154" s="106"/>
      <c r="K154" s="107"/>
      <c r="L154" s="18"/>
      <c r="M154" s="16" t="str">
        <f t="shared" si="9"/>
        <v/>
      </c>
      <c r="N154" s="117">
        <f>IF(F154="",0,COUNTIF($F$9:$F353,$F154))</f>
        <v>0</v>
      </c>
      <c r="O154" s="105" t="str">
        <f>IF(OR($F154="",COUNTIF($F$9:$F154,$F154)&gt;1),"",N154*100000+IF(SUMPRODUCT(($F$9:$F$208=F154)*(LEFT($K$9:$K$208,2)="고교"))&gt;0,0,30000))</f>
        <v/>
      </c>
    </row>
    <row r="155" spans="2:15" s="9" customFormat="1" ht="30" customHeight="1" thickBot="1">
      <c r="B155" t="str">
        <f t="shared" si="8"/>
        <v/>
      </c>
      <c r="F155" s="9" t="str">
        <f t="shared" si="10"/>
        <v/>
      </c>
      <c r="G155" s="14">
        <v>147</v>
      </c>
      <c r="H155" s="106"/>
      <c r="I155" s="108"/>
      <c r="J155" s="106"/>
      <c r="K155" s="107"/>
      <c r="L155" s="18"/>
      <c r="M155" s="16" t="str">
        <f t="shared" si="9"/>
        <v/>
      </c>
      <c r="N155" s="117">
        <f>IF(F155="",0,COUNTIF($F$9:$F354,$F155))</f>
        <v>0</v>
      </c>
      <c r="O155" s="105" t="str">
        <f>IF(OR($F155="",COUNTIF($F$9:$F155,$F155)&gt;1),"",N155*100000+IF(SUMPRODUCT(($F$9:$F$208=F155)*(LEFT($K$9:$K$208,2)="고교"))&gt;0,0,30000))</f>
        <v/>
      </c>
    </row>
    <row r="156" spans="2:15" s="9" customFormat="1" ht="30" customHeight="1" thickBot="1">
      <c r="B156" t="str">
        <f t="shared" si="8"/>
        <v/>
      </c>
      <c r="F156" s="9" t="str">
        <f t="shared" si="10"/>
        <v/>
      </c>
      <c r="G156" s="14">
        <v>148</v>
      </c>
      <c r="H156" s="106"/>
      <c r="I156" s="108"/>
      <c r="J156" s="106"/>
      <c r="K156" s="107"/>
      <c r="L156" s="18"/>
      <c r="M156" s="16" t="str">
        <f t="shared" si="9"/>
        <v/>
      </c>
      <c r="N156" s="117">
        <f>IF(F156="",0,COUNTIF($F$9:$F355,$F156))</f>
        <v>0</v>
      </c>
      <c r="O156" s="105" t="str">
        <f>IF(OR($F156="",COUNTIF($F$9:$F156,$F156)&gt;1),"",N156*100000+IF(SUMPRODUCT(($F$9:$F$208=F156)*(LEFT($K$9:$K$208,2)="고교"))&gt;0,0,30000))</f>
        <v/>
      </c>
    </row>
    <row r="157" spans="2:15" s="9" customFormat="1" ht="30" customHeight="1" thickBot="1">
      <c r="B157" t="str">
        <f t="shared" si="8"/>
        <v/>
      </c>
      <c r="F157" s="9" t="str">
        <f t="shared" si="10"/>
        <v/>
      </c>
      <c r="G157" s="14">
        <v>149</v>
      </c>
      <c r="H157" s="106"/>
      <c r="I157" s="108"/>
      <c r="J157" s="106"/>
      <c r="K157" s="107"/>
      <c r="L157" s="18"/>
      <c r="M157" s="16" t="str">
        <f t="shared" si="9"/>
        <v/>
      </c>
      <c r="N157" s="117">
        <f>IF(F157="",0,COUNTIF($F$9:$F356,$F157))</f>
        <v>0</v>
      </c>
      <c r="O157" s="105" t="str">
        <f>IF(OR($F157="",COUNTIF($F$9:$F157,$F157)&gt;1),"",N157*100000+IF(SUMPRODUCT(($F$9:$F$208=F157)*(LEFT($K$9:$K$208,2)="고교"))&gt;0,0,30000))</f>
        <v/>
      </c>
    </row>
    <row r="158" spans="2:15" s="9" customFormat="1" ht="30" customHeight="1" thickBot="1">
      <c r="B158" t="str">
        <f t="shared" si="8"/>
        <v/>
      </c>
      <c r="F158" s="9" t="str">
        <f t="shared" si="10"/>
        <v/>
      </c>
      <c r="G158" s="14">
        <v>150</v>
      </c>
      <c r="H158" s="106"/>
      <c r="I158" s="108"/>
      <c r="J158" s="106"/>
      <c r="K158" s="107"/>
      <c r="L158" s="18"/>
      <c r="M158" s="16" t="str">
        <f t="shared" si="9"/>
        <v/>
      </c>
      <c r="N158" s="117">
        <f>IF(F158="",0,COUNTIF($F$9:$F357,$F158))</f>
        <v>0</v>
      </c>
      <c r="O158" s="105" t="str">
        <f>IF(OR($F158="",COUNTIF($F$9:$F158,$F158)&gt;1),"",N158*100000+IF(SUMPRODUCT(($F$9:$F$208=F158)*(LEFT($K$9:$K$208,2)="고교"))&gt;0,0,30000))</f>
        <v/>
      </c>
    </row>
    <row r="159" spans="2:15" s="9" customFormat="1" ht="30" customHeight="1" thickBot="1">
      <c r="B159" t="str">
        <f t="shared" si="8"/>
        <v/>
      </c>
      <c r="F159" s="9" t="str">
        <f t="shared" si="10"/>
        <v/>
      </c>
      <c r="G159" s="14">
        <v>151</v>
      </c>
      <c r="H159" s="106"/>
      <c r="I159" s="108"/>
      <c r="J159" s="106"/>
      <c r="K159" s="107"/>
      <c r="L159" s="18"/>
      <c r="M159" s="16" t="str">
        <f t="shared" si="9"/>
        <v/>
      </c>
      <c r="N159" s="117">
        <f>IF(F159="",0,COUNTIF($F$9:$F358,$F159))</f>
        <v>0</v>
      </c>
      <c r="O159" s="105" t="str">
        <f>IF(OR($F159="",COUNTIF($F$9:$F159,$F159)&gt;1),"",N159*100000+IF(SUMPRODUCT(($F$9:$F$208=F159)*(LEFT($K$9:$K$208,2)="고교"))&gt;0,0,30000))</f>
        <v/>
      </c>
    </row>
    <row r="160" spans="2:15" s="9" customFormat="1" ht="30" customHeight="1" thickBot="1">
      <c r="B160" t="str">
        <f t="shared" si="8"/>
        <v/>
      </c>
      <c r="F160" s="9" t="str">
        <f t="shared" si="10"/>
        <v/>
      </c>
      <c r="G160" s="14">
        <v>152</v>
      </c>
      <c r="H160" s="106"/>
      <c r="I160" s="108"/>
      <c r="J160" s="106"/>
      <c r="K160" s="107"/>
      <c r="L160" s="18"/>
      <c r="M160" s="16" t="str">
        <f t="shared" si="9"/>
        <v/>
      </c>
      <c r="N160" s="117">
        <f>IF(F160="",0,COUNTIF($F$9:$F359,$F160))</f>
        <v>0</v>
      </c>
      <c r="O160" s="105" t="str">
        <f>IF(OR($F160="",COUNTIF($F$9:$F160,$F160)&gt;1),"",N160*100000+IF(SUMPRODUCT(($F$9:$F$208=F160)*(LEFT($K$9:$K$208,2)="고교"))&gt;0,0,30000))</f>
        <v/>
      </c>
    </row>
    <row r="161" spans="2:15" s="9" customFormat="1" ht="30" customHeight="1" thickBot="1">
      <c r="B161" t="str">
        <f t="shared" si="8"/>
        <v/>
      </c>
      <c r="F161" s="9" t="str">
        <f t="shared" si="10"/>
        <v/>
      </c>
      <c r="G161" s="14">
        <v>153</v>
      </c>
      <c r="H161" s="106"/>
      <c r="I161" s="108"/>
      <c r="J161" s="106"/>
      <c r="K161" s="107"/>
      <c r="L161" s="18"/>
      <c r="M161" s="16" t="str">
        <f t="shared" si="9"/>
        <v/>
      </c>
      <c r="N161" s="117">
        <f>IF(F161="",0,COUNTIF($F$9:$F360,$F161))</f>
        <v>0</v>
      </c>
      <c r="O161" s="105" t="str">
        <f>IF(OR($F161="",COUNTIF($F$9:$F161,$F161)&gt;1),"",N161*100000+IF(SUMPRODUCT(($F$9:$F$208=F161)*(LEFT($K$9:$K$208,2)="고교"))&gt;0,0,30000))</f>
        <v/>
      </c>
    </row>
    <row r="162" spans="2:15" s="9" customFormat="1" ht="30" customHeight="1" thickBot="1">
      <c r="B162" t="str">
        <f t="shared" si="8"/>
        <v/>
      </c>
      <c r="F162" s="9" t="str">
        <f t="shared" si="10"/>
        <v/>
      </c>
      <c r="G162" s="14">
        <v>154</v>
      </c>
      <c r="H162" s="106"/>
      <c r="I162" s="108"/>
      <c r="J162" s="106"/>
      <c r="K162" s="107"/>
      <c r="L162" s="18"/>
      <c r="M162" s="16" t="str">
        <f t="shared" si="9"/>
        <v/>
      </c>
      <c r="N162" s="117">
        <f>IF(F162="",0,COUNTIF($F$9:$F361,$F162))</f>
        <v>0</v>
      </c>
      <c r="O162" s="105" t="str">
        <f>IF(OR($F162="",COUNTIF($F$9:$F162,$F162)&gt;1),"",N162*100000+IF(SUMPRODUCT(($F$9:$F$208=F162)*(LEFT($K$9:$K$208,2)="고교"))&gt;0,0,30000))</f>
        <v/>
      </c>
    </row>
    <row r="163" spans="2:15" s="9" customFormat="1" ht="30" customHeight="1" thickBot="1">
      <c r="B163" t="str">
        <f t="shared" si="8"/>
        <v/>
      </c>
      <c r="F163" s="9" t="str">
        <f t="shared" si="10"/>
        <v/>
      </c>
      <c r="G163" s="14">
        <v>155</v>
      </c>
      <c r="H163" s="106"/>
      <c r="I163" s="108"/>
      <c r="J163" s="106"/>
      <c r="K163" s="107"/>
      <c r="L163" s="18"/>
      <c r="M163" s="16" t="str">
        <f t="shared" si="9"/>
        <v/>
      </c>
      <c r="N163" s="117">
        <f>IF(F163="",0,COUNTIF($F$9:$F362,$F163))</f>
        <v>0</v>
      </c>
      <c r="O163" s="105" t="str">
        <f>IF(OR($F163="",COUNTIF($F$9:$F163,$F163)&gt;1),"",N163*100000+IF(SUMPRODUCT(($F$9:$F$208=F163)*(LEFT($K$9:$K$208,2)="고교"))&gt;0,0,30000))</f>
        <v/>
      </c>
    </row>
    <row r="164" spans="2:15" s="9" customFormat="1" ht="30" customHeight="1" thickBot="1">
      <c r="B164" t="str">
        <f t="shared" si="8"/>
        <v/>
      </c>
      <c r="F164" s="9" t="str">
        <f t="shared" si="10"/>
        <v/>
      </c>
      <c r="G164" s="14">
        <v>156</v>
      </c>
      <c r="H164" s="106"/>
      <c r="I164" s="108"/>
      <c r="J164" s="106"/>
      <c r="K164" s="107"/>
      <c r="L164" s="18"/>
      <c r="M164" s="16" t="str">
        <f t="shared" si="9"/>
        <v/>
      </c>
      <c r="N164" s="117">
        <f>IF(F164="",0,COUNTIF($F$9:$F363,$F164))</f>
        <v>0</v>
      </c>
      <c r="O164" s="105" t="str">
        <f>IF(OR($F164="",COUNTIF($F$9:$F164,$F164)&gt;1),"",N164*100000+IF(SUMPRODUCT(($F$9:$F$208=F164)*(LEFT($K$9:$K$208,2)="고교"))&gt;0,0,30000))</f>
        <v/>
      </c>
    </row>
    <row r="165" spans="2:15" s="9" customFormat="1" ht="30" customHeight="1" thickBot="1">
      <c r="B165" t="str">
        <f t="shared" si="8"/>
        <v/>
      </c>
      <c r="F165" s="9" t="str">
        <f t="shared" si="10"/>
        <v/>
      </c>
      <c r="G165" s="14">
        <v>157</v>
      </c>
      <c r="H165" s="106"/>
      <c r="I165" s="108"/>
      <c r="J165" s="106"/>
      <c r="K165" s="107"/>
      <c r="L165" s="18"/>
      <c r="M165" s="16" t="str">
        <f t="shared" si="9"/>
        <v/>
      </c>
      <c r="N165" s="117">
        <f>IF(F165="",0,COUNTIF($F$9:$F364,$F165))</f>
        <v>0</v>
      </c>
      <c r="O165" s="105" t="str">
        <f>IF(OR($F165="",COUNTIF($F$9:$F165,$F165)&gt;1),"",N165*100000+IF(SUMPRODUCT(($F$9:$F$208=F165)*(LEFT($K$9:$K$208,2)="고교"))&gt;0,0,30000))</f>
        <v/>
      </c>
    </row>
    <row r="166" spans="2:15" s="9" customFormat="1" ht="30" customHeight="1" thickBot="1">
      <c r="B166" t="str">
        <f t="shared" si="8"/>
        <v/>
      </c>
      <c r="F166" s="9" t="str">
        <f t="shared" si="10"/>
        <v/>
      </c>
      <c r="G166" s="14">
        <v>158</v>
      </c>
      <c r="H166" s="106"/>
      <c r="I166" s="108"/>
      <c r="J166" s="106"/>
      <c r="K166" s="107"/>
      <c r="L166" s="18"/>
      <c r="M166" s="16" t="str">
        <f t="shared" si="9"/>
        <v/>
      </c>
      <c r="N166" s="117">
        <f>IF(F166="",0,COUNTIF($F$9:$F365,$F166))</f>
        <v>0</v>
      </c>
      <c r="O166" s="105" t="str">
        <f>IF(OR($F166="",COUNTIF($F$9:$F166,$F166)&gt;1),"",N166*100000+IF(SUMPRODUCT(($F$9:$F$208=F166)*(LEFT($K$9:$K$208,2)="고교"))&gt;0,0,30000))</f>
        <v/>
      </c>
    </row>
    <row r="167" spans="2:15" s="9" customFormat="1" ht="30" customHeight="1" thickBot="1">
      <c r="B167" t="str">
        <f t="shared" si="8"/>
        <v/>
      </c>
      <c r="F167" s="9" t="str">
        <f t="shared" si="10"/>
        <v/>
      </c>
      <c r="G167" s="14">
        <v>159</v>
      </c>
      <c r="H167" s="106"/>
      <c r="I167" s="108"/>
      <c r="J167" s="106"/>
      <c r="K167" s="107"/>
      <c r="L167" s="18"/>
      <c r="M167" s="16" t="str">
        <f t="shared" si="9"/>
        <v/>
      </c>
      <c r="N167" s="117">
        <f>IF(F167="",0,COUNTIF($F$9:$F366,$F167))</f>
        <v>0</v>
      </c>
      <c r="O167" s="105" t="str">
        <f>IF(OR($F167="",COUNTIF($F$9:$F167,$F167)&gt;1),"",N167*100000+IF(SUMPRODUCT(($F$9:$F$208=F167)*(LEFT($K$9:$K$208,2)="고교"))&gt;0,0,30000))</f>
        <v/>
      </c>
    </row>
    <row r="168" spans="2:15" s="9" customFormat="1" ht="30" customHeight="1" thickBot="1">
      <c r="B168" t="str">
        <f t="shared" si="8"/>
        <v/>
      </c>
      <c r="F168" s="9" t="str">
        <f t="shared" si="10"/>
        <v/>
      </c>
      <c r="G168" s="14">
        <v>160</v>
      </c>
      <c r="H168" s="106"/>
      <c r="I168" s="108"/>
      <c r="J168" s="106"/>
      <c r="K168" s="107"/>
      <c r="L168" s="18"/>
      <c r="M168" s="16" t="str">
        <f t="shared" si="9"/>
        <v/>
      </c>
      <c r="N168" s="117">
        <f>IF(F168="",0,COUNTIF($F$9:$F367,$F168))</f>
        <v>0</v>
      </c>
      <c r="O168" s="105" t="str">
        <f>IF(OR($F168="",COUNTIF($F$9:$F168,$F168)&gt;1),"",N168*100000+IF(SUMPRODUCT(($F$9:$F$208=F168)*(LEFT($K$9:$K$208,2)="고교"))&gt;0,0,30000))</f>
        <v/>
      </c>
    </row>
    <row r="169" spans="2:15" s="9" customFormat="1" ht="30" customHeight="1" thickBot="1">
      <c r="B169" t="str">
        <f t="shared" si="8"/>
        <v/>
      </c>
      <c r="F169" s="9" t="str">
        <f t="shared" si="10"/>
        <v/>
      </c>
      <c r="G169" s="14">
        <v>161</v>
      </c>
      <c r="H169" s="106"/>
      <c r="I169" s="108"/>
      <c r="J169" s="106"/>
      <c r="K169" s="107"/>
      <c r="L169" s="18"/>
      <c r="M169" s="16" t="str">
        <f t="shared" ref="M169:M200" si="11">IFERROR(IF(OR(K169="",L169=""),"",INDEX($E:$E,MATCH($K169&amp;$L169,$B:$B,0))),"")</f>
        <v/>
      </c>
      <c r="N169" s="117">
        <f>IF(F169="",0,COUNTIF($F$9:$F368,$F169))</f>
        <v>0</v>
      </c>
      <c r="O169" s="105" t="str">
        <f>IF(OR($F169="",COUNTIF($F$9:$F169,$F169)&gt;1),"",N169*100000+IF(SUMPRODUCT(($F$9:$F$208=F169)*(LEFT($K$9:$K$208,2)="고교"))&gt;0,0,30000))</f>
        <v/>
      </c>
    </row>
    <row r="170" spans="2:15" s="9" customFormat="1" ht="30" customHeight="1" thickBot="1">
      <c r="B170" t="str">
        <f t="shared" si="8"/>
        <v/>
      </c>
      <c r="F170" s="9" t="str">
        <f t="shared" si="10"/>
        <v/>
      </c>
      <c r="G170" s="14">
        <v>162</v>
      </c>
      <c r="H170" s="106"/>
      <c r="I170" s="108"/>
      <c r="J170" s="106"/>
      <c r="K170" s="107"/>
      <c r="L170" s="18"/>
      <c r="M170" s="16" t="str">
        <f t="shared" si="11"/>
        <v/>
      </c>
      <c r="N170" s="117">
        <f>IF(F170="",0,COUNTIF($F$9:$F369,$F170))</f>
        <v>0</v>
      </c>
      <c r="O170" s="105" t="str">
        <f>IF(OR($F170="",COUNTIF($F$9:$F170,$F170)&gt;1),"",N170*100000+IF(SUMPRODUCT(($F$9:$F$208=F170)*(LEFT($K$9:$K$208,2)="고교"))&gt;0,0,30000))</f>
        <v/>
      </c>
    </row>
    <row r="171" spans="2:15" s="9" customFormat="1" ht="30" customHeight="1" thickBot="1">
      <c r="B171" t="str">
        <f t="shared" si="8"/>
        <v/>
      </c>
      <c r="F171" s="9" t="str">
        <f t="shared" si="10"/>
        <v/>
      </c>
      <c r="G171" s="14">
        <v>163</v>
      </c>
      <c r="H171" s="106"/>
      <c r="I171" s="108"/>
      <c r="J171" s="106"/>
      <c r="K171" s="107"/>
      <c r="L171" s="18"/>
      <c r="M171" s="16" t="str">
        <f t="shared" si="11"/>
        <v/>
      </c>
      <c r="N171" s="117">
        <f>IF(F171="",0,COUNTIF($F$9:$F370,$F171))</f>
        <v>0</v>
      </c>
      <c r="O171" s="105" t="str">
        <f>IF(OR($F171="",COUNTIF($F$9:$F171,$F171)&gt;1),"",N171*100000+IF(SUMPRODUCT(($F$9:$F$208=F171)*(LEFT($K$9:$K$208,2)="고교"))&gt;0,0,30000))</f>
        <v/>
      </c>
    </row>
    <row r="172" spans="2:15" s="9" customFormat="1" ht="30" customHeight="1" thickBot="1">
      <c r="B172" t="str">
        <f t="shared" si="8"/>
        <v/>
      </c>
      <c r="F172" s="9" t="str">
        <f t="shared" si="10"/>
        <v/>
      </c>
      <c r="G172" s="14">
        <v>164</v>
      </c>
      <c r="H172" s="106"/>
      <c r="I172" s="108"/>
      <c r="J172" s="106"/>
      <c r="K172" s="107"/>
      <c r="L172" s="18"/>
      <c r="M172" s="16" t="str">
        <f t="shared" si="11"/>
        <v/>
      </c>
      <c r="N172" s="117">
        <f>IF(F172="",0,COUNTIF($F$9:$F371,$F172))</f>
        <v>0</v>
      </c>
      <c r="O172" s="105" t="str">
        <f>IF(OR($F172="",COUNTIF($F$9:$F172,$F172)&gt;1),"",N172*100000+IF(SUMPRODUCT(($F$9:$F$208=F172)*(LEFT($K$9:$K$208,2)="고교"))&gt;0,0,30000))</f>
        <v/>
      </c>
    </row>
    <row r="173" spans="2:15" s="9" customFormat="1" ht="30" customHeight="1" thickBot="1">
      <c r="B173" t="str">
        <f t="shared" si="8"/>
        <v/>
      </c>
      <c r="F173" s="9" t="str">
        <f t="shared" si="10"/>
        <v/>
      </c>
      <c r="G173" s="14">
        <v>165</v>
      </c>
      <c r="H173" s="106"/>
      <c r="I173" s="108"/>
      <c r="J173" s="106"/>
      <c r="K173" s="107"/>
      <c r="L173" s="18"/>
      <c r="M173" s="16" t="str">
        <f t="shared" si="11"/>
        <v/>
      </c>
      <c r="N173" s="117">
        <f>IF(F173="",0,COUNTIF($F$9:$F372,$F173))</f>
        <v>0</v>
      </c>
      <c r="O173" s="105" t="str">
        <f>IF(OR($F173="",COUNTIF($F$9:$F173,$F173)&gt;1),"",N173*100000+IF(SUMPRODUCT(($F$9:$F$208=F173)*(LEFT($K$9:$K$208,2)="고교"))&gt;0,0,30000))</f>
        <v/>
      </c>
    </row>
    <row r="174" spans="2:15" s="9" customFormat="1" ht="30" customHeight="1" thickBot="1">
      <c r="B174" t="str">
        <f t="shared" si="8"/>
        <v/>
      </c>
      <c r="F174" s="9" t="str">
        <f t="shared" si="10"/>
        <v/>
      </c>
      <c r="G174" s="14">
        <v>166</v>
      </c>
      <c r="H174" s="106"/>
      <c r="I174" s="108"/>
      <c r="J174" s="106"/>
      <c r="K174" s="107"/>
      <c r="L174" s="18"/>
      <c r="M174" s="16" t="str">
        <f t="shared" si="11"/>
        <v/>
      </c>
      <c r="N174" s="117">
        <f>IF(F174="",0,COUNTIF($F$9:$F373,$F174))</f>
        <v>0</v>
      </c>
      <c r="O174" s="105" t="str">
        <f>IF(OR($F174="",COUNTIF($F$9:$F174,$F174)&gt;1),"",N174*100000+IF(SUMPRODUCT(($F$9:$F$208=F174)*(LEFT($K$9:$K$208,2)="고교"))&gt;0,0,30000))</f>
        <v/>
      </c>
    </row>
    <row r="175" spans="2:15" s="9" customFormat="1" ht="30" customHeight="1" thickBot="1">
      <c r="B175" t="str">
        <f t="shared" si="8"/>
        <v/>
      </c>
      <c r="F175" s="9" t="str">
        <f t="shared" si="10"/>
        <v/>
      </c>
      <c r="G175" s="14">
        <v>167</v>
      </c>
      <c r="H175" s="106"/>
      <c r="I175" s="108"/>
      <c r="J175" s="106"/>
      <c r="K175" s="107"/>
      <c r="L175" s="18"/>
      <c r="M175" s="16" t="str">
        <f t="shared" si="11"/>
        <v/>
      </c>
      <c r="N175" s="117">
        <f>IF(F175="",0,COUNTIF($F$9:$F374,$F175))</f>
        <v>0</v>
      </c>
      <c r="O175" s="105" t="str">
        <f>IF(OR($F175="",COUNTIF($F$9:$F175,$F175)&gt;1),"",N175*100000+IF(SUMPRODUCT(($F$9:$F$208=F175)*(LEFT($K$9:$K$208,2)="고교"))&gt;0,0,30000))</f>
        <v/>
      </c>
    </row>
    <row r="176" spans="2:15" s="9" customFormat="1" ht="30" customHeight="1" thickBot="1">
      <c r="B176" t="str">
        <f t="shared" si="8"/>
        <v/>
      </c>
      <c r="F176" s="9" t="str">
        <f t="shared" si="10"/>
        <v/>
      </c>
      <c r="G176" s="14">
        <v>168</v>
      </c>
      <c r="H176" s="106"/>
      <c r="I176" s="108"/>
      <c r="J176" s="106"/>
      <c r="K176" s="107"/>
      <c r="L176" s="18"/>
      <c r="M176" s="16" t="str">
        <f t="shared" si="11"/>
        <v/>
      </c>
      <c r="N176" s="117">
        <f>IF(F176="",0,COUNTIF($F$9:$F375,$F176))</f>
        <v>0</v>
      </c>
      <c r="O176" s="105" t="str">
        <f>IF(OR($F176="",COUNTIF($F$9:$F176,$F176)&gt;1),"",N176*100000+IF(SUMPRODUCT(($F$9:$F$208=F176)*(LEFT($K$9:$K$208,2)="고교"))&gt;0,0,30000))</f>
        <v/>
      </c>
    </row>
    <row r="177" spans="2:15" s="9" customFormat="1" ht="30" customHeight="1" thickBot="1">
      <c r="B177" t="str">
        <f t="shared" si="8"/>
        <v/>
      </c>
      <c r="F177" s="9" t="str">
        <f t="shared" si="10"/>
        <v/>
      </c>
      <c r="G177" s="14">
        <v>169</v>
      </c>
      <c r="H177" s="106"/>
      <c r="I177" s="108"/>
      <c r="J177" s="106"/>
      <c r="K177" s="107"/>
      <c r="L177" s="18"/>
      <c r="M177" s="16" t="str">
        <f t="shared" si="11"/>
        <v/>
      </c>
      <c r="N177" s="117">
        <f>IF(F177="",0,COUNTIF($F$9:$F376,$F177))</f>
        <v>0</v>
      </c>
      <c r="O177" s="105" t="str">
        <f>IF(OR($F177="",COUNTIF($F$9:$F177,$F177)&gt;1),"",N177*100000+IF(SUMPRODUCT(($F$9:$F$208=F177)*(LEFT($K$9:$K$208,2)="고교"))&gt;0,0,30000))</f>
        <v/>
      </c>
    </row>
    <row r="178" spans="2:15" s="9" customFormat="1" ht="30" customHeight="1" thickBot="1">
      <c r="B178" t="str">
        <f t="shared" si="8"/>
        <v/>
      </c>
      <c r="F178" s="9" t="str">
        <f t="shared" si="10"/>
        <v/>
      </c>
      <c r="G178" s="14">
        <v>170</v>
      </c>
      <c r="H178" s="106"/>
      <c r="I178" s="108"/>
      <c r="J178" s="106"/>
      <c r="K178" s="107"/>
      <c r="L178" s="18"/>
      <c r="M178" s="16" t="str">
        <f t="shared" si="11"/>
        <v/>
      </c>
      <c r="N178" s="117">
        <f>IF(F178="",0,COUNTIF($F$9:$F377,$F178))</f>
        <v>0</v>
      </c>
      <c r="O178" s="105" t="str">
        <f>IF(OR($F178="",COUNTIF($F$9:$F178,$F178)&gt;1),"",N178*100000+IF(SUMPRODUCT(($F$9:$F$208=F178)*(LEFT($K$9:$K$208,2)="고교"))&gt;0,0,30000))</f>
        <v/>
      </c>
    </row>
    <row r="179" spans="2:15" s="9" customFormat="1" ht="30" customHeight="1" thickBot="1">
      <c r="B179" t="str">
        <f t="shared" si="8"/>
        <v/>
      </c>
      <c r="F179" s="9" t="str">
        <f t="shared" si="10"/>
        <v/>
      </c>
      <c r="G179" s="14">
        <v>171</v>
      </c>
      <c r="H179" s="106"/>
      <c r="I179" s="108"/>
      <c r="J179" s="106"/>
      <c r="K179" s="107"/>
      <c r="L179" s="18"/>
      <c r="M179" s="16" t="str">
        <f t="shared" si="11"/>
        <v/>
      </c>
      <c r="N179" s="117">
        <f>IF(F179="",0,COUNTIF($F$9:$F378,$F179))</f>
        <v>0</v>
      </c>
      <c r="O179" s="105" t="str">
        <f>IF(OR($F179="",COUNTIF($F$9:$F179,$F179)&gt;1),"",N179*100000+IF(SUMPRODUCT(($F$9:$F$208=F179)*(LEFT($K$9:$K$208,2)="고교"))&gt;0,0,30000))</f>
        <v/>
      </c>
    </row>
    <row r="180" spans="2:15" s="9" customFormat="1" ht="30" customHeight="1" thickBot="1">
      <c r="B180" t="str">
        <f t="shared" si="8"/>
        <v/>
      </c>
      <c r="F180" s="9" t="str">
        <f t="shared" si="10"/>
        <v/>
      </c>
      <c r="G180" s="14">
        <v>172</v>
      </c>
      <c r="H180" s="106"/>
      <c r="I180" s="108"/>
      <c r="J180" s="106"/>
      <c r="K180" s="107"/>
      <c r="L180" s="18"/>
      <c r="M180" s="16" t="str">
        <f t="shared" si="11"/>
        <v/>
      </c>
      <c r="N180" s="117">
        <f>IF(F180="",0,COUNTIF($F$9:$F379,$F180))</f>
        <v>0</v>
      </c>
      <c r="O180" s="105" t="str">
        <f>IF(OR($F180="",COUNTIF($F$9:$F180,$F180)&gt;1),"",N180*100000+IF(SUMPRODUCT(($F$9:$F$208=F180)*(LEFT($K$9:$K$208,2)="고교"))&gt;0,0,30000))</f>
        <v/>
      </c>
    </row>
    <row r="181" spans="2:15" s="9" customFormat="1" ht="30" customHeight="1" thickBot="1">
      <c r="B181" t="str">
        <f t="shared" si="8"/>
        <v/>
      </c>
      <c r="F181" s="9" t="str">
        <f t="shared" si="10"/>
        <v/>
      </c>
      <c r="G181" s="14">
        <v>173</v>
      </c>
      <c r="H181" s="106"/>
      <c r="I181" s="108"/>
      <c r="J181" s="106"/>
      <c r="K181" s="107"/>
      <c r="L181" s="18"/>
      <c r="M181" s="16" t="str">
        <f t="shared" si="11"/>
        <v/>
      </c>
      <c r="N181" s="117">
        <f>IF(F181="",0,COUNTIF($F$9:$F380,$F181))</f>
        <v>0</v>
      </c>
      <c r="O181" s="105" t="str">
        <f>IF(OR($F181="",COUNTIF($F$9:$F181,$F181)&gt;1),"",N181*100000+IF(SUMPRODUCT(($F$9:$F$208=F181)*(LEFT($K$9:$K$208,2)="고교"))&gt;0,0,30000))</f>
        <v/>
      </c>
    </row>
    <row r="182" spans="2:15" s="9" customFormat="1" ht="30" customHeight="1" thickBot="1">
      <c r="B182" t="str">
        <f t="shared" si="8"/>
        <v/>
      </c>
      <c r="F182" s="9" t="str">
        <f t="shared" si="10"/>
        <v/>
      </c>
      <c r="G182" s="14">
        <v>174</v>
      </c>
      <c r="H182" s="106"/>
      <c r="I182" s="108"/>
      <c r="J182" s="106"/>
      <c r="K182" s="107"/>
      <c r="L182" s="18"/>
      <c r="M182" s="16" t="str">
        <f t="shared" si="11"/>
        <v/>
      </c>
      <c r="N182" s="117">
        <f>IF(F182="",0,COUNTIF($F$9:$F381,$F182))</f>
        <v>0</v>
      </c>
      <c r="O182" s="105" t="str">
        <f>IF(OR($F182="",COUNTIF($F$9:$F182,$F182)&gt;1),"",N182*100000+IF(SUMPRODUCT(($F$9:$F$208=F182)*(LEFT($K$9:$K$208,2)="고교"))&gt;0,0,30000))</f>
        <v/>
      </c>
    </row>
    <row r="183" spans="2:15" s="9" customFormat="1" ht="30" customHeight="1" thickBot="1">
      <c r="B183" t="str">
        <f t="shared" si="8"/>
        <v/>
      </c>
      <c r="F183" s="9" t="str">
        <f t="shared" si="10"/>
        <v/>
      </c>
      <c r="G183" s="14">
        <v>175</v>
      </c>
      <c r="H183" s="106"/>
      <c r="I183" s="108"/>
      <c r="J183" s="106"/>
      <c r="K183" s="107"/>
      <c r="L183" s="18"/>
      <c r="M183" s="16" t="str">
        <f t="shared" si="11"/>
        <v/>
      </c>
      <c r="N183" s="117">
        <f>IF(F183="",0,COUNTIF($F$9:$F382,$F183))</f>
        <v>0</v>
      </c>
      <c r="O183" s="105" t="str">
        <f>IF(OR($F183="",COUNTIF($F$9:$F183,$F183)&gt;1),"",N183*100000+IF(SUMPRODUCT(($F$9:$F$208=F183)*(LEFT($K$9:$K$208,2)="고교"))&gt;0,0,30000))</f>
        <v/>
      </c>
    </row>
    <row r="184" spans="2:15" s="9" customFormat="1" ht="30" customHeight="1" thickBot="1">
      <c r="B184" t="str">
        <f t="shared" si="8"/>
        <v/>
      </c>
      <c r="F184" s="9" t="str">
        <f t="shared" si="10"/>
        <v/>
      </c>
      <c r="G184" s="14">
        <v>176</v>
      </c>
      <c r="H184" s="106"/>
      <c r="I184" s="108"/>
      <c r="J184" s="106"/>
      <c r="K184" s="107"/>
      <c r="L184" s="18"/>
      <c r="M184" s="16" t="str">
        <f t="shared" si="11"/>
        <v/>
      </c>
      <c r="N184" s="117">
        <f>IF(F184="",0,COUNTIF($F$9:$F383,$F184))</f>
        <v>0</v>
      </c>
      <c r="O184" s="105" t="str">
        <f>IF(OR($F184="",COUNTIF($F$9:$F184,$F184)&gt;1),"",N184*100000+IF(SUMPRODUCT(($F$9:$F$208=F184)*(LEFT($K$9:$K$208,2)="고교"))&gt;0,0,30000))</f>
        <v/>
      </c>
    </row>
    <row r="185" spans="2:15" s="9" customFormat="1" ht="30" customHeight="1" thickBot="1">
      <c r="B185" t="str">
        <f t="shared" si="8"/>
        <v/>
      </c>
      <c r="F185" s="9" t="str">
        <f t="shared" si="10"/>
        <v/>
      </c>
      <c r="G185" s="14">
        <v>177</v>
      </c>
      <c r="H185" s="106"/>
      <c r="I185" s="108"/>
      <c r="J185" s="106"/>
      <c r="K185" s="107"/>
      <c r="L185" s="18"/>
      <c r="M185" s="16" t="str">
        <f t="shared" si="11"/>
        <v/>
      </c>
      <c r="N185" s="117">
        <f>IF(F185="",0,COUNTIF($F$9:$F384,$F185))</f>
        <v>0</v>
      </c>
      <c r="O185" s="105" t="str">
        <f>IF(OR($F185="",COUNTIF($F$9:$F185,$F185)&gt;1),"",N185*100000+IF(SUMPRODUCT(($F$9:$F$208=F185)*(LEFT($K$9:$K$208,2)="고교"))&gt;0,0,30000))</f>
        <v/>
      </c>
    </row>
    <row r="186" spans="2:15" s="9" customFormat="1" ht="30" customHeight="1" thickBot="1">
      <c r="B186" t="str">
        <f t="shared" si="8"/>
        <v/>
      </c>
      <c r="F186" s="9" t="str">
        <f t="shared" si="10"/>
        <v/>
      </c>
      <c r="G186" s="14">
        <v>178</v>
      </c>
      <c r="H186" s="106"/>
      <c r="I186" s="108"/>
      <c r="J186" s="106"/>
      <c r="K186" s="107"/>
      <c r="L186" s="18"/>
      <c r="M186" s="16" t="str">
        <f t="shared" si="11"/>
        <v/>
      </c>
      <c r="N186" s="117">
        <f>IF(F186="",0,COUNTIF($F$9:$F385,$F186))</f>
        <v>0</v>
      </c>
      <c r="O186" s="105" t="str">
        <f>IF(OR($F186="",COUNTIF($F$9:$F186,$F186)&gt;1),"",N186*100000+IF(SUMPRODUCT(($F$9:$F$208=F186)*(LEFT($K$9:$K$208,2)="고교"))&gt;0,0,30000))</f>
        <v/>
      </c>
    </row>
    <row r="187" spans="2:15" s="9" customFormat="1" ht="30" customHeight="1" thickBot="1">
      <c r="B187" t="str">
        <f t="shared" si="8"/>
        <v/>
      </c>
      <c r="F187" s="9" t="str">
        <f t="shared" si="10"/>
        <v/>
      </c>
      <c r="G187" s="14">
        <v>179</v>
      </c>
      <c r="H187" s="106"/>
      <c r="I187" s="108"/>
      <c r="J187" s="106"/>
      <c r="K187" s="107"/>
      <c r="L187" s="18"/>
      <c r="M187" s="16" t="str">
        <f t="shared" si="11"/>
        <v/>
      </c>
      <c r="N187" s="117">
        <f>IF(F187="",0,COUNTIF($F$9:$F386,$F187))</f>
        <v>0</v>
      </c>
      <c r="O187" s="105" t="str">
        <f>IF(OR($F187="",COUNTIF($F$9:$F187,$F187)&gt;1),"",N187*100000+IF(SUMPRODUCT(($F$9:$F$208=F187)*(LEFT($K$9:$K$208,2)="고교"))&gt;0,0,30000))</f>
        <v/>
      </c>
    </row>
    <row r="188" spans="2:15" s="9" customFormat="1" ht="30" customHeight="1" thickBot="1">
      <c r="B188" t="str">
        <f t="shared" si="8"/>
        <v/>
      </c>
      <c r="F188" s="9" t="str">
        <f t="shared" si="10"/>
        <v/>
      </c>
      <c r="G188" s="14">
        <v>180</v>
      </c>
      <c r="H188" s="106"/>
      <c r="I188" s="108"/>
      <c r="J188" s="106"/>
      <c r="K188" s="107"/>
      <c r="L188" s="18"/>
      <c r="M188" s="16" t="str">
        <f t="shared" si="11"/>
        <v/>
      </c>
      <c r="N188" s="117">
        <f>IF(F188="",0,COUNTIF($F$9:$F387,$F188))</f>
        <v>0</v>
      </c>
      <c r="O188" s="105" t="str">
        <f>IF(OR($F188="",COUNTIF($F$9:$F188,$F188)&gt;1),"",N188*100000+IF(SUMPRODUCT(($F$9:$F$208=F188)*(LEFT($K$9:$K$208,2)="고교"))&gt;0,0,30000))</f>
        <v/>
      </c>
    </row>
    <row r="189" spans="2:15" s="9" customFormat="1" ht="30" customHeight="1" thickBot="1">
      <c r="B189" t="str">
        <f t="shared" si="8"/>
        <v/>
      </c>
      <c r="F189" s="9" t="str">
        <f t="shared" si="10"/>
        <v/>
      </c>
      <c r="G189" s="14">
        <v>181</v>
      </c>
      <c r="H189" s="106"/>
      <c r="I189" s="108"/>
      <c r="J189" s="106"/>
      <c r="K189" s="107"/>
      <c r="L189" s="18"/>
      <c r="M189" s="16" t="str">
        <f t="shared" si="11"/>
        <v/>
      </c>
      <c r="N189" s="117">
        <f>IF(F189="",0,COUNTIF($F$9:$F388,$F189))</f>
        <v>0</v>
      </c>
      <c r="O189" s="105" t="str">
        <f>IF(OR($F189="",COUNTIF($F$9:$F189,$F189)&gt;1),"",N189*100000+IF(SUMPRODUCT(($F$9:$F$208=F189)*(LEFT($K$9:$K$208,2)="고교"))&gt;0,0,30000))</f>
        <v/>
      </c>
    </row>
    <row r="190" spans="2:15" s="9" customFormat="1" ht="30" customHeight="1" thickBot="1">
      <c r="B190" t="str">
        <f t="shared" si="8"/>
        <v/>
      </c>
      <c r="F190" s="9" t="str">
        <f t="shared" si="10"/>
        <v/>
      </c>
      <c r="G190" s="14">
        <v>182</v>
      </c>
      <c r="H190" s="106"/>
      <c r="I190" s="108"/>
      <c r="J190" s="106"/>
      <c r="K190" s="107"/>
      <c r="L190" s="18"/>
      <c r="M190" s="16" t="str">
        <f t="shared" si="11"/>
        <v/>
      </c>
      <c r="N190" s="117">
        <f>IF(F190="",0,COUNTIF($F$9:$F389,$F190))</f>
        <v>0</v>
      </c>
      <c r="O190" s="105" t="str">
        <f>IF(OR($F190="",COUNTIF($F$9:$F190,$F190)&gt;1),"",N190*100000+IF(SUMPRODUCT(($F$9:$F$208=F190)*(LEFT($K$9:$K$208,2)="고교"))&gt;0,0,30000))</f>
        <v/>
      </c>
    </row>
    <row r="191" spans="2:15" s="9" customFormat="1" ht="30" customHeight="1" thickBot="1">
      <c r="B191" t="str">
        <f t="shared" si="8"/>
        <v/>
      </c>
      <c r="F191" s="9" t="str">
        <f t="shared" si="10"/>
        <v/>
      </c>
      <c r="G191" s="14">
        <v>183</v>
      </c>
      <c r="H191" s="106"/>
      <c r="I191" s="108"/>
      <c r="J191" s="106"/>
      <c r="K191" s="107"/>
      <c r="L191" s="18"/>
      <c r="M191" s="16" t="str">
        <f t="shared" si="11"/>
        <v/>
      </c>
      <c r="N191" s="117">
        <f>IF(F191="",0,COUNTIF($F$9:$F390,$F191))</f>
        <v>0</v>
      </c>
      <c r="O191" s="105" t="str">
        <f>IF(OR($F191="",COUNTIF($F$9:$F191,$F191)&gt;1),"",N191*100000+IF(SUMPRODUCT(($F$9:$F$208=F191)*(LEFT($K$9:$K$208,2)="고교"))&gt;0,0,30000))</f>
        <v/>
      </c>
    </row>
    <row r="192" spans="2:15" s="9" customFormat="1" ht="30" customHeight="1" thickBot="1">
      <c r="B192" t="str">
        <f t="shared" si="8"/>
        <v/>
      </c>
      <c r="F192" s="9" t="str">
        <f t="shared" si="10"/>
        <v/>
      </c>
      <c r="G192" s="14">
        <v>184</v>
      </c>
      <c r="H192" s="111"/>
      <c r="I192" s="108"/>
      <c r="J192" s="106"/>
      <c r="K192" s="107"/>
      <c r="L192" s="18"/>
      <c r="M192" s="16" t="str">
        <f t="shared" si="11"/>
        <v/>
      </c>
      <c r="N192" s="117">
        <f>IF(F192="",0,COUNTIF($F$9:$F391,$F192))</f>
        <v>0</v>
      </c>
      <c r="O192" s="105" t="str">
        <f>IF(OR($F192="",COUNTIF($F$9:$F192,$F192)&gt;1),"",N192*100000+IF(SUMPRODUCT(($F$9:$F$208=F192)*(LEFT($K$9:$K$208,2)="고교"))&gt;0,0,30000))</f>
        <v/>
      </c>
    </row>
    <row r="193" spans="2:17" s="9" customFormat="1" ht="30" customHeight="1" thickBot="1">
      <c r="B193" t="str">
        <f t="shared" si="8"/>
        <v/>
      </c>
      <c r="F193" s="9" t="str">
        <f t="shared" si="10"/>
        <v/>
      </c>
      <c r="G193" s="14">
        <v>185</v>
      </c>
      <c r="H193" s="106"/>
      <c r="I193" s="108"/>
      <c r="J193" s="106"/>
      <c r="K193" s="107"/>
      <c r="L193" s="18"/>
      <c r="M193" s="16" t="str">
        <f t="shared" si="11"/>
        <v/>
      </c>
      <c r="N193" s="117">
        <f>IF(F193="",0,COUNTIF($F$9:$F392,$F193))</f>
        <v>0</v>
      </c>
      <c r="O193" s="105" t="str">
        <f>IF(OR($F193="",COUNTIF($F$9:$F193,$F193)&gt;1),"",N193*100000+IF(SUMPRODUCT(($F$9:$F$208=F193)*(LEFT($K$9:$K$208,2)="고교"))&gt;0,0,30000))</f>
        <v/>
      </c>
    </row>
    <row r="194" spans="2:17" s="9" customFormat="1" ht="30" customHeight="1" thickBot="1">
      <c r="B194" t="str">
        <f t="shared" si="8"/>
        <v/>
      </c>
      <c r="F194" s="9" t="str">
        <f t="shared" si="10"/>
        <v/>
      </c>
      <c r="G194" s="14">
        <v>186</v>
      </c>
      <c r="H194" s="106"/>
      <c r="I194" s="108"/>
      <c r="J194" s="106"/>
      <c r="K194" s="107"/>
      <c r="L194" s="18"/>
      <c r="M194" s="16" t="str">
        <f t="shared" si="11"/>
        <v/>
      </c>
      <c r="N194" s="117">
        <f>IF(F194="",0,COUNTIF($F$9:$F393,$F194))</f>
        <v>0</v>
      </c>
      <c r="O194" s="105" t="str">
        <f>IF(OR($F194="",COUNTIF($F$9:$F194,$F194)&gt;1),"",N194*100000+IF(SUMPRODUCT(($F$9:$F$208=F194)*(LEFT($K$9:$K$208,2)="고교"))&gt;0,0,30000))</f>
        <v/>
      </c>
    </row>
    <row r="195" spans="2:17" s="9" customFormat="1" ht="30" customHeight="1" thickBot="1">
      <c r="B195" t="str">
        <f t="shared" ref="B195:B208" si="12">C195&amp;D195</f>
        <v/>
      </c>
      <c r="F195" s="9" t="str">
        <f t="shared" si="10"/>
        <v/>
      </c>
      <c r="G195" s="14">
        <v>187</v>
      </c>
      <c r="H195" s="106"/>
      <c r="I195" s="108"/>
      <c r="J195" s="106"/>
      <c r="K195" s="107"/>
      <c r="L195" s="18"/>
      <c r="M195" s="16" t="str">
        <f t="shared" si="11"/>
        <v/>
      </c>
      <c r="N195" s="117">
        <f>IF(F195="",0,COUNTIF($F$9:$F394,$F195))</f>
        <v>0</v>
      </c>
      <c r="O195" s="105" t="str">
        <f>IF(OR($F195="",COUNTIF($F$9:$F195,$F195)&gt;1),"",N195*100000+IF(SUMPRODUCT(($F$9:$F$208=F195)*(LEFT($K$9:$K$208,2)="고교"))&gt;0,0,30000))</f>
        <v/>
      </c>
      <c r="P195"/>
      <c r="Q195"/>
    </row>
    <row r="196" spans="2:17" s="9" customFormat="1" ht="30" customHeight="1" thickBot="1">
      <c r="B196" t="str">
        <f t="shared" si="12"/>
        <v/>
      </c>
      <c r="F196" s="9" t="str">
        <f t="shared" si="10"/>
        <v/>
      </c>
      <c r="G196" s="14">
        <v>188</v>
      </c>
      <c r="H196" s="106"/>
      <c r="I196" s="108"/>
      <c r="J196" s="106"/>
      <c r="K196" s="107"/>
      <c r="L196" s="18"/>
      <c r="M196" s="16" t="str">
        <f t="shared" si="11"/>
        <v/>
      </c>
      <c r="N196" s="117">
        <f>IF(F196="",0,COUNTIF($F$9:$F395,$F196))</f>
        <v>0</v>
      </c>
      <c r="O196" s="105" t="str">
        <f>IF(OR($F196="",COUNTIF($F$9:$F196,$F196)&gt;1),"",N196*100000+IF(SUMPRODUCT(($F$9:$F$208=F196)*(LEFT($K$9:$K$208,2)="고교"))&gt;0,0,30000))</f>
        <v/>
      </c>
      <c r="P196"/>
      <c r="Q196"/>
    </row>
    <row r="197" spans="2:17" s="9" customFormat="1" ht="30" customHeight="1" thickBot="1">
      <c r="B197" t="str">
        <f t="shared" si="12"/>
        <v/>
      </c>
      <c r="F197" s="9" t="str">
        <f t="shared" si="10"/>
        <v/>
      </c>
      <c r="G197" s="14">
        <v>189</v>
      </c>
      <c r="H197" s="106"/>
      <c r="I197" s="108"/>
      <c r="J197" s="106"/>
      <c r="K197" s="107"/>
      <c r="L197" s="18"/>
      <c r="M197" s="16" t="str">
        <f t="shared" si="11"/>
        <v/>
      </c>
      <c r="N197" s="117">
        <f>IF(F197="",0,COUNTIF($F$9:$F396,$F197))</f>
        <v>0</v>
      </c>
      <c r="O197" s="105" t="str">
        <f>IF(OR($F197="",COUNTIF($F$9:$F197,$F197)&gt;1),"",N197*100000+IF(SUMPRODUCT(($F$9:$F$208=F197)*(LEFT($K$9:$K$208,2)="고교"))&gt;0,0,30000))</f>
        <v/>
      </c>
      <c r="P197"/>
      <c r="Q197"/>
    </row>
    <row r="198" spans="2:17" s="9" customFormat="1" ht="30" customHeight="1" thickBot="1">
      <c r="B198" t="str">
        <f t="shared" si="12"/>
        <v/>
      </c>
      <c r="F198" s="9" t="str">
        <f t="shared" si="10"/>
        <v/>
      </c>
      <c r="G198" s="14">
        <v>190</v>
      </c>
      <c r="H198" s="106"/>
      <c r="I198" s="108"/>
      <c r="J198" s="106"/>
      <c r="K198" s="107"/>
      <c r="L198" s="18"/>
      <c r="M198" s="16" t="str">
        <f t="shared" si="11"/>
        <v/>
      </c>
      <c r="N198" s="117">
        <f>IF(F198="",0,COUNTIF($F$9:$F397,$F198))</f>
        <v>0</v>
      </c>
      <c r="O198" s="105" t="str">
        <f>IF(OR($F198="",COUNTIF($F$9:$F198,$F198)&gt;1),"",N198*100000+IF(SUMPRODUCT(($F$9:$F$208=F198)*(LEFT($K$9:$K$208,2)="고교"))&gt;0,0,30000))</f>
        <v/>
      </c>
      <c r="P198"/>
      <c r="Q198"/>
    </row>
    <row r="199" spans="2:17" ht="30" customHeight="1" thickBot="1">
      <c r="B199" t="str">
        <f t="shared" si="12"/>
        <v/>
      </c>
      <c r="F199" s="9" t="str">
        <f t="shared" si="10"/>
        <v/>
      </c>
      <c r="G199" s="14">
        <v>191</v>
      </c>
      <c r="H199" s="111"/>
      <c r="I199" s="108"/>
      <c r="J199" s="111"/>
      <c r="K199" s="107"/>
      <c r="L199" s="18"/>
      <c r="M199" s="16" t="str">
        <f t="shared" si="11"/>
        <v/>
      </c>
      <c r="N199" s="117">
        <f>IF(F199="",0,COUNTIF($F$9:$F398,$F199))</f>
        <v>0</v>
      </c>
      <c r="O199" s="105" t="str">
        <f>IF(OR($F199="",COUNTIF($F$9:$F199,$F199)&gt;1),"",N199*100000+IF(SUMPRODUCT(($F$9:$F$208=F199)*(LEFT($K$9:$K$208,2)="고교"))&gt;0,0,30000))</f>
        <v/>
      </c>
    </row>
    <row r="200" spans="2:17" ht="30" customHeight="1" thickBot="1">
      <c r="B200" t="str">
        <f t="shared" si="12"/>
        <v/>
      </c>
      <c r="F200" s="9" t="str">
        <f t="shared" si="10"/>
        <v/>
      </c>
      <c r="G200" s="14">
        <v>192</v>
      </c>
      <c r="H200" s="111"/>
      <c r="I200" s="108"/>
      <c r="J200" s="111"/>
      <c r="K200" s="107"/>
      <c r="L200" s="18"/>
      <c r="M200" s="16" t="str">
        <f t="shared" si="11"/>
        <v/>
      </c>
      <c r="N200" s="117">
        <f>IF(F200="",0,COUNTIF($F$9:$F399,$F200))</f>
        <v>0</v>
      </c>
      <c r="O200" s="105" t="str">
        <f>IF(OR($F200="",COUNTIF($F$9:$F200,$F200)&gt;1),"",N200*100000+IF(SUMPRODUCT(($F$9:$F$208=F200)*(LEFT($K$9:$K$208,2)="고교"))&gt;0,0,30000))</f>
        <v/>
      </c>
    </row>
    <row r="201" spans="2:17" ht="30" customHeight="1" thickBot="1">
      <c r="B201" t="str">
        <f t="shared" si="12"/>
        <v/>
      </c>
      <c r="F201" s="9" t="str">
        <f t="shared" si="10"/>
        <v/>
      </c>
      <c r="G201" s="14">
        <v>193</v>
      </c>
      <c r="H201" s="111"/>
      <c r="I201" s="108"/>
      <c r="J201" s="111"/>
      <c r="K201" s="107"/>
      <c r="L201" s="18"/>
      <c r="M201" s="16" t="str">
        <f t="shared" ref="M201:M208" si="13">IFERROR(IF(OR(K201="",L201=""),"",INDEX($E:$E,MATCH($K201&amp;$L201,$B:$B,0))),"")</f>
        <v/>
      </c>
      <c r="N201" s="117">
        <f>IF(F201="",0,COUNTIF($F$9:$F400,$F201))</f>
        <v>0</v>
      </c>
      <c r="O201" s="105" t="str">
        <f>IF(OR($F201="",COUNTIF($F$9:$F201,$F201)&gt;1),"",N201*100000+IF(SUMPRODUCT(($F$9:$F$208=F201)*(LEFT($K$9:$K$208,2)="고교"))&gt;0,0,30000))</f>
        <v/>
      </c>
    </row>
    <row r="202" spans="2:17" ht="30" customHeight="1" thickBot="1">
      <c r="B202" t="str">
        <f t="shared" si="12"/>
        <v/>
      </c>
      <c r="F202" s="9" t="str">
        <f t="shared" ref="F202:F208" si="14">H202&amp;I202&amp;J202</f>
        <v/>
      </c>
      <c r="G202" s="14">
        <v>194</v>
      </c>
      <c r="H202" s="111"/>
      <c r="I202" s="108"/>
      <c r="J202" s="111"/>
      <c r="K202" s="107"/>
      <c r="L202" s="18"/>
      <c r="M202" s="16" t="str">
        <f t="shared" si="13"/>
        <v/>
      </c>
      <c r="N202" s="117">
        <f>IF(F202="",0,COUNTIF($F$9:$F401,$F202))</f>
        <v>0</v>
      </c>
      <c r="O202" s="105" t="str">
        <f>IF(OR($F202="",COUNTIF($F$9:$F202,$F202)&gt;1),"",N202*100000+IF(SUMPRODUCT(($F$9:$F$208=F202)*(LEFT($K$9:$K$208,2)="고교"))&gt;0,0,30000))</f>
        <v/>
      </c>
    </row>
    <row r="203" spans="2:17" ht="30" customHeight="1" thickBot="1">
      <c r="B203" t="str">
        <f t="shared" si="12"/>
        <v/>
      </c>
      <c r="F203" s="9" t="str">
        <f t="shared" si="14"/>
        <v/>
      </c>
      <c r="G203" s="14">
        <v>195</v>
      </c>
      <c r="H203" s="111"/>
      <c r="I203" s="108"/>
      <c r="J203" s="111"/>
      <c r="K203" s="107"/>
      <c r="L203" s="18"/>
      <c r="M203" s="16" t="str">
        <f t="shared" si="13"/>
        <v/>
      </c>
      <c r="N203" s="117">
        <f>IF(F203="",0,COUNTIF($F$9:$F402,$F203))</f>
        <v>0</v>
      </c>
      <c r="O203" s="105" t="str">
        <f>IF(OR($F203="",COUNTIF($F$9:$F203,$F203)&gt;1),"",N203*100000+IF(SUMPRODUCT(($F$9:$F$208=F203)*(LEFT($K$9:$K$208,2)="고교"))&gt;0,0,30000))</f>
        <v/>
      </c>
    </row>
    <row r="204" spans="2:17" ht="30" customHeight="1" thickBot="1">
      <c r="B204" t="str">
        <f t="shared" si="12"/>
        <v/>
      </c>
      <c r="F204" s="9" t="str">
        <f t="shared" si="14"/>
        <v/>
      </c>
      <c r="G204" s="14">
        <v>196</v>
      </c>
      <c r="H204" s="111"/>
      <c r="I204" s="108"/>
      <c r="J204" s="111"/>
      <c r="K204" s="107"/>
      <c r="L204" s="18"/>
      <c r="M204" s="16" t="str">
        <f t="shared" si="13"/>
        <v/>
      </c>
      <c r="N204" s="117">
        <f>IF(F204="",0,COUNTIF($F$9:$F403,$F204))</f>
        <v>0</v>
      </c>
      <c r="O204" s="105" t="str">
        <f>IF(OR($F204="",COUNTIF($F$9:$F204,$F204)&gt;1),"",N204*100000+IF(SUMPRODUCT(($F$9:$F$208=F204)*(LEFT($K$9:$K$208,2)="고교"))&gt;0,0,30000))</f>
        <v/>
      </c>
    </row>
    <row r="205" spans="2:17" ht="30" customHeight="1" thickBot="1">
      <c r="B205" t="str">
        <f t="shared" si="12"/>
        <v/>
      </c>
      <c r="F205" s="9" t="str">
        <f t="shared" si="14"/>
        <v/>
      </c>
      <c r="G205" s="14">
        <v>197</v>
      </c>
      <c r="H205" s="111"/>
      <c r="I205" s="108"/>
      <c r="J205" s="111"/>
      <c r="K205" s="107"/>
      <c r="L205" s="18"/>
      <c r="M205" s="16" t="str">
        <f t="shared" si="13"/>
        <v/>
      </c>
      <c r="N205" s="117">
        <f>IF(F205="",0,COUNTIF($F$9:$F404,$F205))</f>
        <v>0</v>
      </c>
      <c r="O205" s="105" t="str">
        <f>IF(OR($F205="",COUNTIF($F$9:$F205,$F205)&gt;1),"",N205*100000+IF(SUMPRODUCT(($F$9:$F$208=F205)*(LEFT($K$9:$K$208,2)="고교"))&gt;0,0,30000))</f>
        <v/>
      </c>
    </row>
    <row r="206" spans="2:17" ht="30" customHeight="1" thickBot="1">
      <c r="B206" t="str">
        <f t="shared" si="12"/>
        <v/>
      </c>
      <c r="F206" s="9" t="str">
        <f t="shared" si="14"/>
        <v/>
      </c>
      <c r="G206" s="14">
        <v>198</v>
      </c>
      <c r="H206" s="111"/>
      <c r="I206" s="108"/>
      <c r="J206" s="111"/>
      <c r="K206" s="107"/>
      <c r="L206" s="18"/>
      <c r="M206" s="16" t="str">
        <f t="shared" si="13"/>
        <v/>
      </c>
      <c r="N206" s="117">
        <f>IF(F206="",0,COUNTIF($F$9:$F405,$F206))</f>
        <v>0</v>
      </c>
      <c r="O206" s="105" t="str">
        <f>IF(OR($F206="",COUNTIF($F$9:$F206,$F206)&gt;1),"",N206*100000+IF(SUMPRODUCT(($F$9:$F$208=F206)*(LEFT($K$9:$K$208,2)="고교"))&gt;0,0,30000))</f>
        <v/>
      </c>
    </row>
    <row r="207" spans="2:17" ht="30" customHeight="1" thickBot="1">
      <c r="B207" t="str">
        <f t="shared" si="12"/>
        <v/>
      </c>
      <c r="F207" s="9" t="str">
        <f t="shared" si="14"/>
        <v/>
      </c>
      <c r="G207" s="14">
        <v>199</v>
      </c>
      <c r="H207" s="111"/>
      <c r="I207" s="108"/>
      <c r="J207" s="111"/>
      <c r="K207" s="107"/>
      <c r="L207" s="18"/>
      <c r="M207" s="16" t="str">
        <f t="shared" si="13"/>
        <v/>
      </c>
      <c r="N207" s="117">
        <f>IF(F207="",0,COUNTIF($F$9:$F406,$F207))</f>
        <v>0</v>
      </c>
      <c r="O207" s="105" t="str">
        <f>IF(OR($F207="",COUNTIF($F$9:$F207,$F207)&gt;1),"",N207*100000+IF(SUMPRODUCT(($F$9:$F$208=F207)*(LEFT($K$9:$K$208,2)="고교"))&gt;0,0,30000))</f>
        <v/>
      </c>
    </row>
    <row r="208" spans="2:17" ht="30.65" customHeight="1" thickBot="1">
      <c r="B208" t="str">
        <f t="shared" si="12"/>
        <v/>
      </c>
      <c r="F208" s="9" t="str">
        <f t="shared" si="14"/>
        <v/>
      </c>
      <c r="G208" s="14">
        <v>200</v>
      </c>
      <c r="H208" s="111"/>
      <c r="I208" s="108"/>
      <c r="J208" s="111"/>
      <c r="K208" s="107"/>
      <c r="L208" s="18"/>
      <c r="M208" s="16" t="str">
        <f t="shared" si="13"/>
        <v/>
      </c>
      <c r="N208" s="117">
        <f>IF(F208="",0,COUNTIF($F$9:$F407,$F208))</f>
        <v>0</v>
      </c>
      <c r="O208" s="105" t="str">
        <f>IF(OR($F208="",COUNTIF($F$9:$F208,$F208)&gt;1),"",N208*100000+IF(SUMPRODUCT(($F$9:$F$208=F208)*(LEFT($K$9:$K$208,2)="고교"))&gt;0,0,30000))</f>
        <v/>
      </c>
    </row>
  </sheetData>
  <sheetProtection sheet="1" objects="1" scenarios="1" selectLockedCells="1"/>
  <mergeCells count="22">
    <mergeCell ref="P7:P8"/>
    <mergeCell ref="Q7:Q8"/>
    <mergeCell ref="P1:R6"/>
    <mergeCell ref="P13:Q13"/>
    <mergeCell ref="L5:O6"/>
    <mergeCell ref="P12:Q12"/>
    <mergeCell ref="I2:K2"/>
    <mergeCell ref="M7:M8"/>
    <mergeCell ref="G1:N1"/>
    <mergeCell ref="N7:O8"/>
    <mergeCell ref="I6:K6"/>
    <mergeCell ref="G2:H2"/>
    <mergeCell ref="G3:H3"/>
    <mergeCell ref="G4:H4"/>
    <mergeCell ref="G5:H5"/>
    <mergeCell ref="G6:H6"/>
    <mergeCell ref="G7:G8"/>
    <mergeCell ref="H7:H8"/>
    <mergeCell ref="I7:I8"/>
    <mergeCell ref="K7:K8"/>
    <mergeCell ref="L7:L8"/>
    <mergeCell ref="J7:J8"/>
  </mergeCells>
  <phoneticPr fontId="2" type="noConversion"/>
  <conditionalFormatting sqref="H9:J208 N9:O208">
    <cfRule type="expression" dxfId="4" priority="1">
      <formula>AND($F9&lt;&gt;"",COUNTIF($F$9:$F$208,$F9)&gt;3)</formula>
    </cfRule>
    <cfRule type="expression" dxfId="3" priority="2">
      <formula>AND($F9&lt;&gt;"",COUNTIF($F$9:$F$208,$F9)&gt;2)</formula>
    </cfRule>
    <cfRule type="expression" dxfId="2" priority="3">
      <formula>AND($F9&lt;&gt;"",COUNTIF($F$9:$F$208,$F9)&gt;1)</formula>
    </cfRule>
  </conditionalFormatting>
  <dataValidations count="2">
    <dataValidation type="list" allowBlank="1" showInputMessage="1" showErrorMessage="1" sqref="L9:L208" xr:uid="{DA520377-B83A-47D9-858A-351DCC0ABE0C}">
      <formula1>INDIRECT(K9)</formula1>
    </dataValidation>
    <dataValidation type="list" allowBlank="1" showInputMessage="1" showErrorMessage="1" sqref="K9:K208" xr:uid="{A1751A97-09C6-416A-83FD-E4546DF0A77C}">
      <formula1>부문선택</formula1>
    </dataValidation>
  </dataValidations>
  <pageMargins left="0.39370078740157483" right="0.39370078740157483" top="0.74803149606299213" bottom="0.74803149606299213" header="0" footer="0"/>
  <pageSetup paperSize="9" scale="44" orientation="portrait" r:id="rId1"/>
  <colBreaks count="1" manualBreakCount="1">
    <brk id="1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0938D-2302-4316-94B4-23A0CC6100D4}">
  <dimension ref="A1:M13"/>
  <sheetViews>
    <sheetView topLeftCell="E1" zoomScale="70" zoomScaleNormal="70" workbookViewId="0">
      <selection activeCell="Q8" sqref="Q8"/>
    </sheetView>
  </sheetViews>
  <sheetFormatPr defaultRowHeight="15" customHeight="1"/>
  <cols>
    <col min="1" max="3" width="30.58203125" hidden="1" customWidth="1"/>
    <col min="4" max="4" width="0" hidden="1" customWidth="1"/>
    <col min="5" max="5" width="8" style="1" customWidth="1"/>
    <col min="6" max="6" width="14.75" style="1" customWidth="1"/>
    <col min="7" max="7" width="24.08203125" style="13" customWidth="1"/>
    <col min="8" max="8" width="20.25" style="1" customWidth="1"/>
    <col min="9" max="9" width="24.5" style="1" customWidth="1"/>
    <col min="10" max="10" width="46.83203125" style="1" customWidth="1"/>
    <col min="11" max="11" width="15.33203125" style="1" customWidth="1"/>
    <col min="12" max="12" width="8.58203125" style="1" customWidth="1"/>
    <col min="13" max="13" width="20.83203125" style="12" customWidth="1"/>
  </cols>
  <sheetData>
    <row r="1" spans="1:13" ht="187" customHeight="1" thickBot="1">
      <c r="A1" s="6" t="s">
        <v>43</v>
      </c>
      <c r="B1" s="6" t="s">
        <v>30</v>
      </c>
      <c r="C1" s="6" t="s">
        <v>26</v>
      </c>
      <c r="E1" s="124"/>
      <c r="F1" s="125"/>
      <c r="G1" s="125"/>
      <c r="H1" s="125"/>
      <c r="I1" s="125"/>
      <c r="J1" s="125"/>
      <c r="K1" s="125"/>
      <c r="L1" s="11"/>
      <c r="M1" s="11"/>
    </row>
    <row r="2" spans="1:13" ht="60" customHeight="1" thickBot="1">
      <c r="A2" s="5" t="s">
        <v>3</v>
      </c>
      <c r="B2" s="5" t="s">
        <v>29</v>
      </c>
      <c r="C2" s="5" t="s">
        <v>8</v>
      </c>
      <c r="E2" s="141" t="s">
        <v>52</v>
      </c>
      <c r="F2" s="141"/>
      <c r="G2" s="144"/>
      <c r="H2" s="144"/>
      <c r="I2" s="144"/>
      <c r="J2" s="156" t="s">
        <v>143</v>
      </c>
      <c r="K2" s="157"/>
      <c r="L2" s="157"/>
      <c r="M2" s="158"/>
    </row>
    <row r="3" spans="1:13" ht="35.15" customHeight="1" thickBot="1">
      <c r="A3" s="2" t="s">
        <v>4</v>
      </c>
      <c r="B3" s="5" t="s">
        <v>28</v>
      </c>
      <c r="C3" s="2" t="s">
        <v>9</v>
      </c>
      <c r="E3" s="141" t="s">
        <v>139</v>
      </c>
      <c r="F3" s="141"/>
      <c r="G3" s="153"/>
      <c r="H3" s="154"/>
      <c r="I3" s="155"/>
      <c r="J3" s="159"/>
      <c r="K3" s="160"/>
      <c r="L3" s="160"/>
      <c r="M3" s="161"/>
    </row>
    <row r="4" spans="1:13" ht="71.5" customHeight="1" thickBot="1">
      <c r="A4" s="2" t="s">
        <v>5</v>
      </c>
      <c r="B4" s="5" t="s">
        <v>27</v>
      </c>
      <c r="C4" s="2" t="s">
        <v>11</v>
      </c>
      <c r="E4" s="141" t="s">
        <v>140</v>
      </c>
      <c r="F4" s="141"/>
      <c r="G4" s="142"/>
      <c r="H4" s="143"/>
      <c r="I4" s="17" t="s">
        <v>141</v>
      </c>
      <c r="J4" s="159"/>
      <c r="K4" s="160"/>
      <c r="L4" s="160"/>
      <c r="M4" s="161"/>
    </row>
    <row r="5" spans="1:13" ht="35.15" customHeight="1" thickBot="1">
      <c r="A5" s="2" t="s">
        <v>6</v>
      </c>
      <c r="B5" s="5" t="s">
        <v>20</v>
      </c>
      <c r="C5" s="2" t="s">
        <v>19</v>
      </c>
      <c r="E5" s="141" t="s">
        <v>142</v>
      </c>
      <c r="F5" s="141"/>
      <c r="G5" s="142"/>
      <c r="H5" s="143"/>
      <c r="I5" s="17"/>
      <c r="J5" s="145" t="s">
        <v>144</v>
      </c>
      <c r="K5" s="146"/>
      <c r="L5" s="146"/>
      <c r="M5" s="147"/>
    </row>
    <row r="6" spans="1:13" ht="86.15" customHeight="1" thickBot="1">
      <c r="A6" s="2" t="s">
        <v>7</v>
      </c>
      <c r="B6" s="5" t="s">
        <v>21</v>
      </c>
      <c r="C6" s="2" t="s">
        <v>13</v>
      </c>
      <c r="E6" s="151" t="s">
        <v>45</v>
      </c>
      <c r="F6" s="151"/>
      <c r="G6" s="127"/>
      <c r="H6" s="127"/>
      <c r="I6" s="127"/>
      <c r="J6" s="148"/>
      <c r="K6" s="149"/>
      <c r="L6" s="149"/>
      <c r="M6" s="150"/>
    </row>
    <row r="7" spans="1:13" ht="25" customHeight="1" thickBot="1">
      <c r="A7" s="2" t="s">
        <v>8</v>
      </c>
      <c r="B7" s="5" t="s">
        <v>22</v>
      </c>
      <c r="C7" s="2" t="s">
        <v>15</v>
      </c>
      <c r="E7" s="132" t="s">
        <v>1</v>
      </c>
      <c r="F7" s="132" t="s">
        <v>0</v>
      </c>
      <c r="G7" s="133" t="s">
        <v>25</v>
      </c>
      <c r="H7" s="152" t="s">
        <v>24</v>
      </c>
      <c r="I7" s="134" t="s">
        <v>38</v>
      </c>
      <c r="J7" s="134" t="s">
        <v>145</v>
      </c>
      <c r="K7" s="123" t="s">
        <v>136</v>
      </c>
      <c r="L7" s="123" t="s">
        <v>129</v>
      </c>
      <c r="M7" s="123"/>
    </row>
    <row r="8" spans="1:13" ht="23.15" customHeight="1" thickBot="1">
      <c r="A8" s="3" t="s">
        <v>17</v>
      </c>
      <c r="B8" s="5" t="s">
        <v>23</v>
      </c>
      <c r="C8" s="4" t="s">
        <v>16</v>
      </c>
      <c r="E8" s="132"/>
      <c r="F8" s="132"/>
      <c r="G8" s="133"/>
      <c r="H8" s="152"/>
      <c r="I8" s="134"/>
      <c r="J8" s="134"/>
      <c r="K8" s="123"/>
      <c r="L8" s="123"/>
      <c r="M8" s="123"/>
    </row>
    <row r="9" spans="1:13" s="9" customFormat="1" ht="30" customHeight="1" thickBot="1">
      <c r="A9" s="7" t="s">
        <v>18</v>
      </c>
      <c r="B9" s="8" t="s">
        <v>31</v>
      </c>
      <c r="E9" s="14">
        <v>1</v>
      </c>
      <c r="F9" s="14" t="s">
        <v>220</v>
      </c>
      <c r="G9" s="14">
        <v>20080513</v>
      </c>
      <c r="H9" s="14" t="s">
        <v>37</v>
      </c>
      <c r="I9" s="19"/>
      <c r="J9" s="25" t="s">
        <v>47</v>
      </c>
      <c r="K9" s="16"/>
      <c r="L9" s="18">
        <f>COUNTIF($F$9:F$13,F9)</f>
        <v>2</v>
      </c>
      <c r="M9" s="44" cm="1">
        <f t="array" ref="M9">_xlfn.IFS(L9=1,$O$9,L9=2,$O$10,L9=3,$O$11,L9=4,$O$12,L9=5,#REF!,L9=6,#REF!,L9=7,#REF!,L9=8,#REF!)</f>
        <v>0</v>
      </c>
    </row>
    <row r="10" spans="1:13" s="9" customFormat="1" ht="30" customHeight="1" thickBot="1">
      <c r="A10" s="10" t="s">
        <v>9</v>
      </c>
      <c r="B10" s="8" t="s">
        <v>32</v>
      </c>
      <c r="E10" s="14">
        <v>2</v>
      </c>
      <c r="F10" s="14" t="s">
        <v>220</v>
      </c>
      <c r="G10" s="14">
        <v>20080513</v>
      </c>
      <c r="H10" s="14" t="s">
        <v>37</v>
      </c>
      <c r="I10" s="15"/>
      <c r="J10" s="26"/>
      <c r="K10" s="16"/>
      <c r="L10" s="18">
        <f>COUNTIF($F$9:F$13,F10)</f>
        <v>2</v>
      </c>
      <c r="M10" s="44" cm="1">
        <f t="array" ref="M10">_xlfn.IFS(L10=1,$O$9,L10=2,$O$10,L10=3,$O$11,L10=4,$O$12,L10=5,#REF!,L10=6,#REF!,L10=7,#REF!,L10=8,#REF!)</f>
        <v>0</v>
      </c>
    </row>
    <row r="11" spans="1:13" s="9" customFormat="1" ht="30" customHeight="1" thickBot="1">
      <c r="A11" s="10" t="s">
        <v>10</v>
      </c>
      <c r="B11" s="8" t="s">
        <v>33</v>
      </c>
      <c r="E11" s="14">
        <v>3</v>
      </c>
      <c r="F11" s="14" t="s">
        <v>221</v>
      </c>
      <c r="G11" s="14">
        <v>20100318</v>
      </c>
      <c r="H11" s="14" t="s">
        <v>50</v>
      </c>
      <c r="I11" s="15"/>
      <c r="J11" s="26"/>
      <c r="K11" s="16"/>
      <c r="L11" s="18">
        <f>COUNTIF($F$9:F$13,F11)</f>
        <v>1</v>
      </c>
      <c r="M11" s="44" cm="1">
        <f t="array" ref="M11">_xlfn.IFS(L11=1,$O$9,L11=2,$O$10,L11=3,$O$11,L11=4,$O$12,L11=5,#REF!,L11=6,#REF!,L11=7,#REF!,L11=8,#REF!)</f>
        <v>0</v>
      </c>
    </row>
    <row r="12" spans="1:13" s="9" customFormat="1" ht="30" customHeight="1" thickBot="1">
      <c r="A12" s="10" t="s">
        <v>11</v>
      </c>
      <c r="B12" s="8" t="s">
        <v>34</v>
      </c>
      <c r="E12" s="14">
        <v>4</v>
      </c>
      <c r="F12" s="14" t="s">
        <v>226</v>
      </c>
      <c r="G12" s="14">
        <v>20020201</v>
      </c>
      <c r="H12" s="14" t="s">
        <v>40</v>
      </c>
      <c r="I12" s="15"/>
      <c r="J12" s="26"/>
      <c r="K12" s="16"/>
      <c r="L12" s="18">
        <f>COUNTIF($F$9:F$13,F12)</f>
        <v>2</v>
      </c>
      <c r="M12" s="44" cm="1">
        <f t="array" ref="M12">_xlfn.IFS(L12=1,$O$9,L12=2,$O$10,L12=3,$O$11,L12=4,$O$12,L12=5,#REF!,L12=6,#REF!,L12=7,#REF!,L12=8,#REF!)</f>
        <v>0</v>
      </c>
    </row>
    <row r="13" spans="1:13" s="9" customFormat="1" ht="30" customHeight="1" thickBot="1">
      <c r="A13" s="10" t="s">
        <v>12</v>
      </c>
      <c r="E13" s="14">
        <v>5</v>
      </c>
      <c r="F13" s="14" t="s">
        <v>226</v>
      </c>
      <c r="G13" s="14">
        <v>20020201</v>
      </c>
      <c r="H13" s="14" t="s">
        <v>40</v>
      </c>
      <c r="I13" s="15"/>
      <c r="J13" s="26"/>
      <c r="K13" s="16"/>
      <c r="L13" s="18">
        <f>COUNTIF($F$9:F$13,F13)</f>
        <v>2</v>
      </c>
      <c r="M13" s="44" cm="1">
        <f t="array" ref="M13">_xlfn.IFS(L13=1,$O$9,L13=2,$O$10,L13=3,$O$11,L13=4,$O$12,L13=5,#REF!,L13=6,#REF!,L13=7,#REF!,L13=8,#REF!)</f>
        <v>0</v>
      </c>
    </row>
  </sheetData>
  <mergeCells count="21">
    <mergeCell ref="J7:J8"/>
    <mergeCell ref="G3:I3"/>
    <mergeCell ref="G4:H4"/>
    <mergeCell ref="K7:K8"/>
    <mergeCell ref="L7:M8"/>
    <mergeCell ref="J2:M4"/>
    <mergeCell ref="E7:E8"/>
    <mergeCell ref="F7:F8"/>
    <mergeCell ref="G7:G8"/>
    <mergeCell ref="H7:H8"/>
    <mergeCell ref="I7:I8"/>
    <mergeCell ref="E5:F5"/>
    <mergeCell ref="G5:H5"/>
    <mergeCell ref="E1:K1"/>
    <mergeCell ref="E2:F2"/>
    <mergeCell ref="G2:I2"/>
    <mergeCell ref="E3:F3"/>
    <mergeCell ref="E4:F4"/>
    <mergeCell ref="J5:M6"/>
    <mergeCell ref="E6:F6"/>
    <mergeCell ref="G6:I6"/>
  </mergeCells>
  <phoneticPr fontId="2" type="noConversion"/>
  <conditionalFormatting sqref="J10:K13">
    <cfRule type="containsText" dxfId="1" priority="1" operator="containsText" text="패션메이크업">
      <formula>NOT(ISERROR(SEARCH("패션메이크업",J10)))</formula>
    </cfRule>
  </conditionalFormatting>
  <dataValidations count="2">
    <dataValidation type="list" allowBlank="1" showInputMessage="1" showErrorMessage="1" sqref="I9:I13" xr:uid="{E0BDFB69-E895-46E0-9755-9CD023AC7C91}">
      <formula1>$A$1:$C$1</formula1>
    </dataValidation>
    <dataValidation type="list" allowBlank="1" showInputMessage="1" showErrorMessage="1" sqref="J9:K13" xr:uid="{55970786-EEFD-47A0-B7D2-A34CC5C6404A}">
      <formula1>INDIRECT(I9)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  <tableParts count="3"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7922-8A87-41C5-94FD-3D880B64611C}">
  <dimension ref="A1:S21"/>
  <sheetViews>
    <sheetView topLeftCell="E1" zoomScale="70" zoomScaleNormal="70" workbookViewId="0">
      <selection activeCell="Q16" sqref="Q16"/>
    </sheetView>
  </sheetViews>
  <sheetFormatPr defaultRowHeight="15" customHeight="1"/>
  <cols>
    <col min="1" max="3" width="30.58203125" hidden="1" customWidth="1"/>
    <col min="4" max="4" width="9" hidden="1" customWidth="1"/>
    <col min="5" max="5" width="4.6640625" style="1" customWidth="1"/>
    <col min="6" max="6" width="14.75" style="1" customWidth="1"/>
    <col min="7" max="7" width="20.25" style="13" customWidth="1"/>
    <col min="8" max="8" width="20.25" style="1" customWidth="1"/>
    <col min="9" max="9" width="22.25" style="1" customWidth="1"/>
    <col min="10" max="10" width="46.83203125" style="1" customWidth="1"/>
    <col min="11" max="11" width="23.5" style="1" bestFit="1" customWidth="1"/>
    <col min="12" max="12" width="8.58203125" style="1" customWidth="1"/>
    <col min="13" max="13" width="22.58203125" style="12" customWidth="1"/>
  </cols>
  <sheetData>
    <row r="1" spans="1:13" ht="197.5" customHeight="1" thickBot="1">
      <c r="A1" s="6" t="s">
        <v>43</v>
      </c>
      <c r="B1" s="6" t="s">
        <v>43</v>
      </c>
      <c r="C1" s="6"/>
      <c r="E1" s="124"/>
      <c r="F1" s="125"/>
      <c r="G1" s="125"/>
      <c r="H1" s="125"/>
      <c r="I1" s="125"/>
      <c r="J1" s="125"/>
      <c r="K1" s="125"/>
      <c r="L1" s="11"/>
      <c r="M1" s="11"/>
    </row>
    <row r="2" spans="1:13" ht="40" customHeight="1" thickBot="1">
      <c r="A2" s="5" t="s">
        <v>177</v>
      </c>
      <c r="B2" s="5" t="s">
        <v>78</v>
      </c>
      <c r="C2" s="5" t="s">
        <v>217</v>
      </c>
      <c r="E2" s="141" t="s">
        <v>52</v>
      </c>
      <c r="F2" s="141"/>
      <c r="G2" s="121"/>
      <c r="H2" s="121"/>
      <c r="I2" s="121"/>
      <c r="J2" s="162" t="s">
        <v>216</v>
      </c>
      <c r="K2" s="163"/>
      <c r="L2" s="163"/>
      <c r="M2" s="164"/>
    </row>
    <row r="3" spans="1:13" ht="40" customHeight="1" thickBot="1">
      <c r="A3" s="2" t="s">
        <v>177</v>
      </c>
      <c r="B3" s="5" t="s">
        <v>75</v>
      </c>
      <c r="C3" s="2" t="s">
        <v>218</v>
      </c>
      <c r="E3" s="141" t="s">
        <v>215</v>
      </c>
      <c r="F3" s="141"/>
      <c r="G3" s="168"/>
      <c r="H3" s="169"/>
      <c r="I3" s="170"/>
      <c r="J3" s="165"/>
      <c r="K3" s="166"/>
      <c r="L3" s="166"/>
      <c r="M3" s="167"/>
    </row>
    <row r="4" spans="1:13" ht="40" customHeight="1" thickBot="1">
      <c r="A4" s="2" t="s">
        <v>177</v>
      </c>
      <c r="B4" s="5" t="s">
        <v>80</v>
      </c>
      <c r="C4" s="2" t="s">
        <v>219</v>
      </c>
      <c r="E4" s="141" t="s">
        <v>214</v>
      </c>
      <c r="F4" s="141"/>
      <c r="G4" s="168"/>
      <c r="H4" s="169"/>
      <c r="I4" s="170"/>
      <c r="J4" s="165"/>
      <c r="K4" s="166"/>
      <c r="L4" s="166"/>
      <c r="M4" s="167"/>
    </row>
    <row r="5" spans="1:13" ht="40" customHeight="1" thickBot="1">
      <c r="A5" s="2" t="s">
        <v>177</v>
      </c>
      <c r="B5" s="5" t="s">
        <v>77</v>
      </c>
      <c r="C5" s="2" t="s">
        <v>217</v>
      </c>
      <c r="E5" s="141" t="s">
        <v>142</v>
      </c>
      <c r="F5" s="141"/>
      <c r="G5" s="171"/>
      <c r="H5" s="172"/>
      <c r="I5" s="118"/>
      <c r="J5" s="173" t="s">
        <v>213</v>
      </c>
      <c r="K5" s="174"/>
      <c r="L5" s="174"/>
      <c r="M5" s="175"/>
    </row>
    <row r="6" spans="1:13" ht="86.15" customHeight="1" thickBot="1">
      <c r="A6" s="2"/>
      <c r="B6" s="5"/>
      <c r="C6" s="2"/>
      <c r="E6" s="151" t="s">
        <v>45</v>
      </c>
      <c r="F6" s="151"/>
      <c r="G6" s="179"/>
      <c r="H6" s="179"/>
      <c r="I6" s="179"/>
      <c r="J6" s="176"/>
      <c r="K6" s="177"/>
      <c r="L6" s="177"/>
      <c r="M6" s="178"/>
    </row>
    <row r="7" spans="1:13" ht="25" customHeight="1" thickBot="1">
      <c r="A7" s="2"/>
      <c r="B7" s="5"/>
      <c r="C7" s="2"/>
      <c r="E7" s="132" t="s">
        <v>1</v>
      </c>
      <c r="F7" s="132" t="s">
        <v>0</v>
      </c>
      <c r="G7" s="133" t="s">
        <v>25</v>
      </c>
      <c r="H7" s="152" t="s">
        <v>24</v>
      </c>
      <c r="I7" s="134" t="s">
        <v>38</v>
      </c>
      <c r="J7" s="134" t="s">
        <v>145</v>
      </c>
      <c r="K7" s="123" t="s">
        <v>136</v>
      </c>
      <c r="L7" s="123" t="s">
        <v>129</v>
      </c>
      <c r="M7" s="123"/>
    </row>
    <row r="8" spans="1:13" ht="23.15" customHeight="1" thickBot="1">
      <c r="A8" s="3"/>
      <c r="B8" s="5"/>
      <c r="C8" s="4"/>
      <c r="E8" s="132"/>
      <c r="F8" s="132"/>
      <c r="G8" s="133"/>
      <c r="H8" s="152"/>
      <c r="I8" s="134"/>
      <c r="J8" s="134"/>
      <c r="K8" s="123"/>
      <c r="L8" s="123"/>
      <c r="M8" s="123"/>
    </row>
    <row r="9" spans="1:13" s="9" customFormat="1" ht="30" customHeight="1" thickBot="1">
      <c r="A9" s="7"/>
      <c r="B9" s="8"/>
      <c r="E9" s="14">
        <v>1</v>
      </c>
      <c r="F9" s="106" t="s">
        <v>48</v>
      </c>
      <c r="G9" s="106"/>
      <c r="H9" s="106" t="s">
        <v>37</v>
      </c>
      <c r="I9" s="119" t="s">
        <v>177</v>
      </c>
      <c r="J9" s="120"/>
      <c r="K9" s="16" t="s">
        <v>228</v>
      </c>
      <c r="L9" s="16">
        <v>1</v>
      </c>
      <c r="M9" s="44">
        <v>150000</v>
      </c>
    </row>
    <row r="10" spans="1:13" s="9" customFormat="1" ht="30" hidden="1" customHeight="1" thickBot="1">
      <c r="A10" s="10" t="s">
        <v>9</v>
      </c>
      <c r="B10" s="8" t="s">
        <v>32</v>
      </c>
      <c r="E10" s="14">
        <v>2</v>
      </c>
      <c r="F10" s="14" t="s">
        <v>48</v>
      </c>
      <c r="G10" s="14">
        <v>20080513</v>
      </c>
      <c r="H10" s="14" t="s">
        <v>37</v>
      </c>
      <c r="I10" s="15"/>
      <c r="J10" s="26"/>
      <c r="K10" s="16"/>
      <c r="L10" s="18">
        <f>COUNTIF($F$9:F$13,F10)</f>
        <v>2</v>
      </c>
      <c r="M10" s="44" cm="1">
        <f t="array" ref="M10">_xlfn.IFS(L10=1,$O$9,L10=2,$O$10,L10=3,$O$11,L10=4,$O$12,L10=5,#REF!,L10=6,#REF!,L10=7,#REF!,L10=8,#REF!)</f>
        <v>0</v>
      </c>
    </row>
    <row r="11" spans="1:13" s="9" customFormat="1" ht="30" hidden="1" customHeight="1" thickBot="1">
      <c r="A11" s="10" t="s">
        <v>10</v>
      </c>
      <c r="B11" s="8" t="s">
        <v>33</v>
      </c>
      <c r="E11" s="14">
        <v>3</v>
      </c>
      <c r="F11" s="14" t="s">
        <v>49</v>
      </c>
      <c r="G11" s="14">
        <v>20100318</v>
      </c>
      <c r="H11" s="14" t="s">
        <v>50</v>
      </c>
      <c r="I11" s="15"/>
      <c r="J11" s="26"/>
      <c r="K11" s="16"/>
      <c r="L11" s="18">
        <f>COUNTIF($F$9:F$13,F11)</f>
        <v>1</v>
      </c>
      <c r="M11" s="44" cm="1">
        <f t="array" ref="M11">_xlfn.IFS(L11=1,$O$9,L11=2,$O$10,L11=3,$O$11,L11=4,$O$12,L11=5,#REF!,L11=6,#REF!,L11=7,#REF!,L11=8,#REF!)</f>
        <v>0</v>
      </c>
    </row>
    <row r="12" spans="1:13" s="9" customFormat="1" ht="30" hidden="1" customHeight="1" thickBot="1">
      <c r="A12" s="10" t="s">
        <v>11</v>
      </c>
      <c r="B12" s="8" t="s">
        <v>34</v>
      </c>
      <c r="E12" s="14">
        <v>4</v>
      </c>
      <c r="F12" s="14" t="s">
        <v>39</v>
      </c>
      <c r="G12" s="14">
        <v>20020201</v>
      </c>
      <c r="H12" s="14" t="s">
        <v>40</v>
      </c>
      <c r="I12" s="15"/>
      <c r="J12" s="26"/>
      <c r="K12" s="16"/>
      <c r="L12" s="18">
        <f>COUNTIF($F$9:F$13,F12)</f>
        <v>2</v>
      </c>
      <c r="M12" s="44" cm="1">
        <f t="array" ref="M12">_xlfn.IFS(L12=1,$O$9,L12=2,$O$10,L12=3,$O$11,L12=4,$O$12,L12=5,#REF!,L12=6,#REF!,L12=7,#REF!,L12=8,#REF!)</f>
        <v>0</v>
      </c>
    </row>
    <row r="13" spans="1:13" s="9" customFormat="1" ht="30" hidden="1" customHeight="1" thickBot="1">
      <c r="A13" s="10" t="s">
        <v>12</v>
      </c>
      <c r="E13" s="14">
        <v>5</v>
      </c>
      <c r="F13" s="14" t="s">
        <v>39</v>
      </c>
      <c r="G13" s="14">
        <v>20020201</v>
      </c>
      <c r="H13" s="14" t="s">
        <v>40</v>
      </c>
      <c r="I13" s="15"/>
      <c r="J13" s="26"/>
      <c r="K13" s="16"/>
      <c r="L13" s="18">
        <f>COUNTIF($F$9:F$13,F13)</f>
        <v>2</v>
      </c>
      <c r="M13" s="44" cm="1">
        <f t="array" ref="M13">_xlfn.IFS(L13=1,$O$9,L13=2,$O$10,L13=3,$O$11,L13=4,$O$12,L13=5,#REF!,L13=6,#REF!,L13=7,#REF!,L13=8,#REF!)</f>
        <v>0</v>
      </c>
    </row>
    <row r="14" spans="1:13" s="9" customFormat="1" ht="30" customHeight="1" thickBot="1">
      <c r="A14" s="7"/>
      <c r="B14" s="8"/>
      <c r="E14" s="14">
        <v>2</v>
      </c>
      <c r="F14" s="106"/>
      <c r="G14" s="106"/>
      <c r="H14" s="106"/>
      <c r="I14" s="119" t="s">
        <v>177</v>
      </c>
      <c r="J14" s="120"/>
      <c r="K14" s="16" t="s">
        <v>228</v>
      </c>
      <c r="L14" s="16">
        <v>1</v>
      </c>
      <c r="M14" s="44">
        <v>150000</v>
      </c>
    </row>
    <row r="15" spans="1:13" ht="31.5" customHeight="1" thickBot="1">
      <c r="E15" s="14">
        <v>3</v>
      </c>
      <c r="F15" s="106"/>
      <c r="G15" s="106"/>
      <c r="H15" s="106"/>
      <c r="I15" s="119" t="s">
        <v>177</v>
      </c>
      <c r="J15" s="120"/>
      <c r="K15" s="16" t="s">
        <v>228</v>
      </c>
      <c r="L15" s="16">
        <v>1</v>
      </c>
      <c r="M15" s="44">
        <v>150000</v>
      </c>
    </row>
    <row r="16" spans="1:13" s="9" customFormat="1" ht="30" customHeight="1" thickBot="1">
      <c r="A16" s="7"/>
      <c r="B16" s="8"/>
      <c r="E16" s="14">
        <v>4</v>
      </c>
      <c r="F16" s="106"/>
      <c r="G16" s="106"/>
      <c r="H16" s="106"/>
      <c r="I16" s="119" t="s">
        <v>177</v>
      </c>
      <c r="J16" s="120"/>
      <c r="K16" s="16" t="s">
        <v>228</v>
      </c>
      <c r="L16" s="16">
        <v>1</v>
      </c>
      <c r="M16" s="44">
        <v>150000</v>
      </c>
    </row>
    <row r="17" spans="1:19" s="9" customFormat="1" ht="30" customHeight="1" thickBot="1">
      <c r="A17" s="7"/>
      <c r="B17" s="8"/>
      <c r="E17" s="14">
        <v>5</v>
      </c>
      <c r="F17" s="106"/>
      <c r="G17" s="106"/>
      <c r="H17" s="106"/>
      <c r="I17" s="119" t="s">
        <v>177</v>
      </c>
      <c r="J17" s="120"/>
      <c r="K17" s="16" t="s">
        <v>228</v>
      </c>
      <c r="L17" s="16">
        <v>1</v>
      </c>
      <c r="M17" s="44">
        <v>150000</v>
      </c>
    </row>
    <row r="18" spans="1:19" ht="31.5" customHeight="1" thickBot="1">
      <c r="E18" s="14">
        <v>6</v>
      </c>
      <c r="F18" s="106"/>
      <c r="G18" s="106"/>
      <c r="H18" s="106"/>
      <c r="I18" s="119" t="s">
        <v>177</v>
      </c>
      <c r="J18" s="120"/>
      <c r="K18" s="16" t="s">
        <v>228</v>
      </c>
      <c r="L18" s="16">
        <v>1</v>
      </c>
      <c r="M18" s="44">
        <v>150000</v>
      </c>
    </row>
    <row r="19" spans="1:19" ht="73" customHeight="1">
      <c r="E19" s="203" t="s">
        <v>229</v>
      </c>
      <c r="F19" s="204"/>
      <c r="G19" s="204"/>
      <c r="H19" s="204"/>
      <c r="I19" s="205"/>
    </row>
    <row r="20" spans="1:19" ht="316" customHeight="1">
      <c r="E20" s="206"/>
      <c r="F20" s="206"/>
      <c r="G20" s="206"/>
      <c r="H20" s="206"/>
      <c r="I20" s="206"/>
      <c r="J20" s="207"/>
      <c r="K20" s="207"/>
      <c r="L20" s="207"/>
      <c r="M20" s="208"/>
      <c r="N20" s="208"/>
      <c r="O20" s="208"/>
      <c r="P20" s="208"/>
      <c r="Q20" s="208"/>
      <c r="R20" s="208"/>
      <c r="S20" s="208"/>
    </row>
    <row r="21" spans="1:19" ht="316" customHeight="1">
      <c r="E21" s="206"/>
      <c r="F21" s="206"/>
      <c r="G21" s="206"/>
      <c r="H21" s="206"/>
      <c r="I21" s="206"/>
      <c r="J21" s="207"/>
      <c r="K21" s="207"/>
      <c r="L21" s="207"/>
      <c r="M21" s="208"/>
      <c r="N21" s="208"/>
      <c r="O21" s="208"/>
      <c r="P21" s="208"/>
      <c r="Q21" s="208"/>
      <c r="R21" s="208"/>
      <c r="S21" s="208"/>
    </row>
  </sheetData>
  <sheetProtection selectLockedCells="1"/>
  <mergeCells count="28">
    <mergeCell ref="J20:L20"/>
    <mergeCell ref="M20:S20"/>
    <mergeCell ref="E21:I21"/>
    <mergeCell ref="J21:L21"/>
    <mergeCell ref="M21:S21"/>
    <mergeCell ref="E20:I20"/>
    <mergeCell ref="E5:F5"/>
    <mergeCell ref="G5:H5"/>
    <mergeCell ref="J5:M6"/>
    <mergeCell ref="J7:J8"/>
    <mergeCell ref="K7:K8"/>
    <mergeCell ref="L7:M8"/>
    <mergeCell ref="E19:I19"/>
    <mergeCell ref="E6:F6"/>
    <mergeCell ref="G6:I6"/>
    <mergeCell ref="E7:E8"/>
    <mergeCell ref="F7:F8"/>
    <mergeCell ref="G7:G8"/>
    <mergeCell ref="H7:H8"/>
    <mergeCell ref="I7:I8"/>
    <mergeCell ref="E1:K1"/>
    <mergeCell ref="E2:F2"/>
    <mergeCell ref="G2:I2"/>
    <mergeCell ref="J2:M4"/>
    <mergeCell ref="E3:F3"/>
    <mergeCell ref="G3:I3"/>
    <mergeCell ref="E4:F4"/>
    <mergeCell ref="G4:I4"/>
  </mergeCells>
  <phoneticPr fontId="2" type="noConversion"/>
  <conditionalFormatting sqref="J10:K13">
    <cfRule type="containsText" dxfId="0" priority="1" operator="containsText" text="패션메이크업">
      <formula>NOT(ISERROR(SEARCH("패션메이크업",J10)))</formula>
    </cfRule>
  </conditionalFormatting>
  <dataValidations count="3">
    <dataValidation type="list" allowBlank="1" showInputMessage="1" showErrorMessage="1" sqref="I10:I13" xr:uid="{E81744A2-7562-49B5-AAC1-1B73B073A32F}">
      <formula1>$A$1:$C$1</formula1>
    </dataValidation>
    <dataValidation type="list" allowBlank="1" showInputMessage="1" showErrorMessage="1" sqref="K10:K13 J9:J18" xr:uid="{1BA4748C-DDDF-4BF1-B854-6D23E26F7BE8}">
      <formula1>INDIRECT(I9)</formula1>
    </dataValidation>
    <dataValidation type="list" allowBlank="1" showInputMessage="1" showErrorMessage="1" sqref="I9 I14:I18" xr:uid="{1B39EA14-1198-4986-B483-A0A960D51A9D}">
      <formula1>$A$2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0FB93-C5C6-4B84-9F4F-1AC7CDDE758F}">
  <sheetPr>
    <pageSetUpPr fitToPage="1"/>
  </sheetPr>
  <dimension ref="A1:F38"/>
  <sheetViews>
    <sheetView view="pageBreakPreview" zoomScaleNormal="85" zoomScaleSheetLayoutView="100" workbookViewId="0">
      <selection activeCell="J13" sqref="J13"/>
    </sheetView>
  </sheetViews>
  <sheetFormatPr defaultRowHeight="17"/>
  <cols>
    <col min="1" max="1" width="7.08203125" customWidth="1"/>
    <col min="2" max="2" width="12.33203125" customWidth="1"/>
    <col min="3" max="3" width="14.58203125" customWidth="1"/>
    <col min="4" max="4" width="24.33203125" style="37" customWidth="1"/>
    <col min="5" max="5" width="12.5" customWidth="1"/>
    <col min="6" max="6" width="20.33203125" customWidth="1"/>
  </cols>
  <sheetData>
    <row r="1" spans="1:6" ht="25" customHeight="1">
      <c r="A1" s="182" t="s">
        <v>111</v>
      </c>
      <c r="B1" s="180" t="s">
        <v>82</v>
      </c>
      <c r="C1" s="181"/>
      <c r="D1" s="39" t="s">
        <v>83</v>
      </c>
      <c r="E1" s="180" t="s">
        <v>84</v>
      </c>
      <c r="F1" s="181"/>
    </row>
    <row r="2" spans="1:6" ht="24.65" customHeight="1">
      <c r="A2" s="183"/>
      <c r="B2" s="31" t="s">
        <v>53</v>
      </c>
      <c r="C2" s="31" t="s">
        <v>114</v>
      </c>
      <c r="D2" s="41" t="s">
        <v>117</v>
      </c>
      <c r="E2" s="31" t="s">
        <v>62</v>
      </c>
      <c r="F2" s="31" t="s">
        <v>92</v>
      </c>
    </row>
    <row r="3" spans="1:6" ht="25" customHeight="1">
      <c r="A3" s="183"/>
      <c r="B3" s="185" t="s">
        <v>55</v>
      </c>
      <c r="C3" s="185" t="s">
        <v>75</v>
      </c>
      <c r="D3" s="35" t="s">
        <v>3</v>
      </c>
      <c r="E3" s="31" t="s">
        <v>61</v>
      </c>
      <c r="F3" s="31" t="s">
        <v>85</v>
      </c>
    </row>
    <row r="4" spans="1:6" ht="24.65" customHeight="1">
      <c r="A4" s="183"/>
      <c r="B4" s="186"/>
      <c r="C4" s="186"/>
      <c r="D4" s="36" t="s">
        <v>118</v>
      </c>
      <c r="E4" s="31" t="s">
        <v>61</v>
      </c>
      <c r="F4" s="31" t="s">
        <v>85</v>
      </c>
    </row>
    <row r="5" spans="1:6" ht="24.65" customHeight="1">
      <c r="A5" s="183"/>
      <c r="B5" s="186"/>
      <c r="C5" s="186"/>
      <c r="D5" s="35" t="s">
        <v>86</v>
      </c>
      <c r="E5" s="31" t="s">
        <v>64</v>
      </c>
      <c r="F5" s="31" t="s">
        <v>87</v>
      </c>
    </row>
    <row r="6" spans="1:6" ht="24.65" customHeight="1">
      <c r="A6" s="183"/>
      <c r="B6" s="186"/>
      <c r="C6" s="186"/>
      <c r="D6" s="35" t="s">
        <v>88</v>
      </c>
      <c r="E6" s="31" t="s">
        <v>64</v>
      </c>
      <c r="F6" s="31" t="s">
        <v>87</v>
      </c>
    </row>
    <row r="7" spans="1:6" ht="24.65" customHeight="1">
      <c r="A7" s="183"/>
      <c r="B7" s="186"/>
      <c r="C7" s="186"/>
      <c r="D7" s="35" t="s">
        <v>8</v>
      </c>
      <c r="E7" s="31" t="s">
        <v>64</v>
      </c>
      <c r="F7" s="31" t="s">
        <v>87</v>
      </c>
    </row>
    <row r="8" spans="1:6" ht="24.65" customHeight="1">
      <c r="A8" s="183"/>
      <c r="B8" s="186"/>
      <c r="C8" s="186"/>
      <c r="D8" s="35" t="s">
        <v>10</v>
      </c>
      <c r="E8" s="31" t="s">
        <v>66</v>
      </c>
      <c r="F8" s="31" t="s">
        <v>89</v>
      </c>
    </row>
    <row r="9" spans="1:6" ht="27" customHeight="1">
      <c r="A9" s="183"/>
      <c r="B9" s="186"/>
      <c r="C9" s="187"/>
      <c r="D9" s="35" t="s">
        <v>11</v>
      </c>
      <c r="E9" s="31" t="s">
        <v>67</v>
      </c>
      <c r="F9" s="31" t="s">
        <v>90</v>
      </c>
    </row>
    <row r="10" spans="1:6" ht="24.65" customHeight="1">
      <c r="A10" s="183"/>
      <c r="B10" s="186"/>
      <c r="C10" s="31" t="s">
        <v>74</v>
      </c>
      <c r="D10" s="36" t="s">
        <v>119</v>
      </c>
      <c r="E10" s="31" t="s">
        <v>61</v>
      </c>
      <c r="F10" s="31" t="s">
        <v>85</v>
      </c>
    </row>
    <row r="11" spans="1:6" ht="24.65" customHeight="1">
      <c r="A11" s="183"/>
      <c r="B11" s="186"/>
      <c r="C11" s="185" t="s">
        <v>72</v>
      </c>
      <c r="D11" s="36" t="s">
        <v>120</v>
      </c>
      <c r="E11" s="31" t="s">
        <v>69</v>
      </c>
      <c r="F11" s="31" t="s">
        <v>91</v>
      </c>
    </row>
    <row r="12" spans="1:6" ht="24.65" customHeight="1">
      <c r="A12" s="183"/>
      <c r="B12" s="186"/>
      <c r="C12" s="187"/>
      <c r="D12" s="35" t="s">
        <v>16</v>
      </c>
      <c r="E12" s="31" t="s">
        <v>64</v>
      </c>
      <c r="F12" s="31" t="s">
        <v>87</v>
      </c>
    </row>
    <row r="13" spans="1:6" ht="24.65" customHeight="1">
      <c r="A13" s="183"/>
      <c r="B13" s="186"/>
      <c r="C13" s="186" t="s">
        <v>114</v>
      </c>
      <c r="D13" s="36" t="s">
        <v>121</v>
      </c>
      <c r="E13" s="31" t="s">
        <v>69</v>
      </c>
      <c r="F13" s="31" t="s">
        <v>91</v>
      </c>
    </row>
    <row r="14" spans="1:6" ht="24.65" customHeight="1">
      <c r="A14" s="184"/>
      <c r="B14" s="187"/>
      <c r="C14" s="187"/>
      <c r="D14" s="35" t="s">
        <v>13</v>
      </c>
      <c r="E14" s="31" t="s">
        <v>63</v>
      </c>
      <c r="F14" s="31" t="s">
        <v>93</v>
      </c>
    </row>
    <row r="15" spans="1:6" ht="25" customHeight="1">
      <c r="A15" s="198" t="s">
        <v>112</v>
      </c>
      <c r="B15" s="180" t="s">
        <v>82</v>
      </c>
      <c r="C15" s="181"/>
      <c r="D15" s="39" t="s">
        <v>83</v>
      </c>
      <c r="E15" s="180" t="s">
        <v>84</v>
      </c>
      <c r="F15" s="181"/>
    </row>
    <row r="16" spans="1:6" ht="24.65" customHeight="1">
      <c r="A16" s="199"/>
      <c r="B16" s="31" t="s">
        <v>53</v>
      </c>
      <c r="C16" s="30" t="s">
        <v>75</v>
      </c>
      <c r="D16" s="41" t="s">
        <v>115</v>
      </c>
      <c r="E16" s="31" t="s">
        <v>61</v>
      </c>
      <c r="F16" s="31" t="s">
        <v>94</v>
      </c>
    </row>
    <row r="17" spans="1:6" ht="24.65" customHeight="1">
      <c r="A17" s="199"/>
      <c r="B17" s="185" t="s">
        <v>55</v>
      </c>
      <c r="C17" s="185" t="s">
        <v>75</v>
      </c>
      <c r="D17" s="36" t="s">
        <v>122</v>
      </c>
      <c r="E17" s="31" t="s">
        <v>61</v>
      </c>
      <c r="F17" s="31" t="s">
        <v>94</v>
      </c>
    </row>
    <row r="18" spans="1:6" ht="24.65" customHeight="1">
      <c r="A18" s="199"/>
      <c r="B18" s="186"/>
      <c r="C18" s="186"/>
      <c r="D18" s="35" t="s">
        <v>5</v>
      </c>
      <c r="E18" s="31" t="s">
        <v>64</v>
      </c>
      <c r="F18" s="31" t="s">
        <v>95</v>
      </c>
    </row>
    <row r="19" spans="1:6" ht="24.65" customHeight="1">
      <c r="A19" s="199"/>
      <c r="B19" s="186"/>
      <c r="C19" s="186"/>
      <c r="D19" s="35" t="s">
        <v>96</v>
      </c>
      <c r="E19" s="31" t="s">
        <v>64</v>
      </c>
      <c r="F19" s="31" t="s">
        <v>95</v>
      </c>
    </row>
    <row r="20" spans="1:6" ht="24.65" customHeight="1">
      <c r="A20" s="199"/>
      <c r="B20" s="186"/>
      <c r="C20" s="186"/>
      <c r="D20" s="35" t="s">
        <v>9</v>
      </c>
      <c r="E20" s="31" t="s">
        <v>64</v>
      </c>
      <c r="F20" s="31" t="s">
        <v>95</v>
      </c>
    </row>
    <row r="21" spans="1:6" ht="27" customHeight="1">
      <c r="A21" s="199"/>
      <c r="B21" s="186"/>
      <c r="C21" s="187"/>
      <c r="D21" s="35" t="s">
        <v>65</v>
      </c>
      <c r="E21" s="31" t="s">
        <v>64</v>
      </c>
      <c r="F21" s="31" t="s">
        <v>95</v>
      </c>
    </row>
    <row r="22" spans="1:6" ht="24.65" customHeight="1">
      <c r="A22" s="199"/>
      <c r="B22" s="186"/>
      <c r="C22" s="185" t="s">
        <v>72</v>
      </c>
      <c r="D22" s="36" t="s">
        <v>123</v>
      </c>
      <c r="E22" s="31" t="s">
        <v>70</v>
      </c>
      <c r="F22" s="31" t="s">
        <v>97</v>
      </c>
    </row>
    <row r="23" spans="1:6" ht="24.65" customHeight="1">
      <c r="A23" s="199"/>
      <c r="B23" s="186"/>
      <c r="C23" s="187"/>
      <c r="D23" s="35" t="s">
        <v>15</v>
      </c>
      <c r="E23" s="31" t="s">
        <v>64</v>
      </c>
      <c r="F23" s="31" t="s">
        <v>95</v>
      </c>
    </row>
    <row r="24" spans="1:6" ht="24.65" customHeight="1">
      <c r="A24" s="199"/>
      <c r="B24" s="186"/>
      <c r="C24" s="185" t="s">
        <v>68</v>
      </c>
      <c r="D24" s="36" t="s">
        <v>124</v>
      </c>
      <c r="E24" s="31" t="s">
        <v>70</v>
      </c>
      <c r="F24" s="31" t="s">
        <v>97</v>
      </c>
    </row>
    <row r="25" spans="1:6" ht="24.65" customHeight="1">
      <c r="A25" s="200"/>
      <c r="B25" s="187"/>
      <c r="C25" s="187"/>
      <c r="D25" s="35" t="s">
        <v>19</v>
      </c>
      <c r="E25" s="31" t="s">
        <v>63</v>
      </c>
      <c r="F25" s="31" t="s">
        <v>98</v>
      </c>
    </row>
    <row r="26" spans="1:6" ht="25" customHeight="1">
      <c r="A26" s="192" t="s">
        <v>113</v>
      </c>
      <c r="B26" s="180" t="s">
        <v>82</v>
      </c>
      <c r="C26" s="181"/>
      <c r="D26" s="39" t="s">
        <v>83</v>
      </c>
      <c r="E26" s="180" t="s">
        <v>84</v>
      </c>
      <c r="F26" s="181"/>
    </row>
    <row r="27" spans="1:6" ht="24.65" customHeight="1">
      <c r="A27" s="193"/>
      <c r="B27" s="31" t="s">
        <v>53</v>
      </c>
      <c r="C27" s="30" t="s">
        <v>75</v>
      </c>
      <c r="D27" s="41" t="s">
        <v>47</v>
      </c>
      <c r="E27" s="31" t="s">
        <v>61</v>
      </c>
      <c r="F27" s="31" t="s">
        <v>99</v>
      </c>
    </row>
    <row r="28" spans="1:6" ht="27" customHeight="1">
      <c r="A28" s="193"/>
      <c r="B28" s="185" t="s">
        <v>55</v>
      </c>
      <c r="C28" s="185" t="s">
        <v>75</v>
      </c>
      <c r="D28" s="36" t="s">
        <v>125</v>
      </c>
      <c r="E28" s="31" t="s">
        <v>62</v>
      </c>
      <c r="F28" s="31" t="s">
        <v>100</v>
      </c>
    </row>
    <row r="29" spans="1:6" ht="24.65" customHeight="1">
      <c r="A29" s="193"/>
      <c r="B29" s="186"/>
      <c r="C29" s="187"/>
      <c r="D29" s="36" t="s">
        <v>126</v>
      </c>
      <c r="E29" s="31" t="s">
        <v>63</v>
      </c>
      <c r="F29" s="31" t="s">
        <v>101</v>
      </c>
    </row>
    <row r="30" spans="1:6" ht="24.65" customHeight="1">
      <c r="A30" s="193"/>
      <c r="B30" s="186"/>
      <c r="C30" s="185" t="s">
        <v>72</v>
      </c>
      <c r="D30" s="36" t="s">
        <v>127</v>
      </c>
      <c r="E30" s="31" t="s">
        <v>61</v>
      </c>
      <c r="F30" s="31" t="s">
        <v>99</v>
      </c>
    </row>
    <row r="31" spans="1:6" ht="24.65" customHeight="1">
      <c r="A31" s="193"/>
      <c r="B31" s="186"/>
      <c r="C31" s="187"/>
      <c r="D31" s="35" t="s">
        <v>14</v>
      </c>
      <c r="E31" s="31" t="s">
        <v>73</v>
      </c>
      <c r="F31" s="31" t="s">
        <v>102</v>
      </c>
    </row>
    <row r="32" spans="1:6" ht="24.65" customHeight="1">
      <c r="A32" s="193"/>
      <c r="B32" s="186"/>
      <c r="C32" s="185" t="s">
        <v>68</v>
      </c>
      <c r="D32" s="36" t="s">
        <v>128</v>
      </c>
      <c r="E32" s="31" t="s">
        <v>69</v>
      </c>
      <c r="F32" s="31" t="s">
        <v>103</v>
      </c>
    </row>
    <row r="33" spans="1:6" ht="24.65" customHeight="1">
      <c r="A33" s="194"/>
      <c r="B33" s="187"/>
      <c r="C33" s="187"/>
      <c r="D33" s="35" t="s">
        <v>71</v>
      </c>
      <c r="E33" s="31" t="s">
        <v>70</v>
      </c>
      <c r="F33" s="31" t="s">
        <v>104</v>
      </c>
    </row>
    <row r="34" spans="1:6" ht="25" customHeight="1">
      <c r="A34" s="195" t="s">
        <v>57</v>
      </c>
      <c r="B34" s="38" t="s">
        <v>82</v>
      </c>
      <c r="C34" s="201" t="s">
        <v>83</v>
      </c>
      <c r="D34" s="202"/>
      <c r="E34" s="180" t="s">
        <v>84</v>
      </c>
      <c r="F34" s="181"/>
    </row>
    <row r="35" spans="1:6" ht="31.5" customHeight="1">
      <c r="A35" s="196"/>
      <c r="B35" s="31" t="s">
        <v>75</v>
      </c>
      <c r="C35" s="190" t="s">
        <v>105</v>
      </c>
      <c r="D35" s="191"/>
      <c r="E35" s="32" t="s">
        <v>76</v>
      </c>
      <c r="F35" s="32" t="s">
        <v>106</v>
      </c>
    </row>
    <row r="36" spans="1:6" ht="31.5" customHeight="1">
      <c r="A36" s="196"/>
      <c r="B36" s="31" t="s">
        <v>77</v>
      </c>
      <c r="C36" s="188" t="s">
        <v>107</v>
      </c>
      <c r="D36" s="189"/>
      <c r="E36" s="33" t="s">
        <v>76</v>
      </c>
      <c r="F36" s="33" t="s">
        <v>108</v>
      </c>
    </row>
    <row r="37" spans="1:6" ht="24.65" customHeight="1">
      <c r="A37" s="196"/>
      <c r="B37" s="31" t="s">
        <v>78</v>
      </c>
      <c r="C37" s="188" t="s">
        <v>109</v>
      </c>
      <c r="D37" s="189"/>
      <c r="E37" s="33" t="s">
        <v>79</v>
      </c>
      <c r="F37" s="33" t="s">
        <v>108</v>
      </c>
    </row>
    <row r="38" spans="1:6" ht="31.5" customHeight="1">
      <c r="A38" s="197"/>
      <c r="B38" s="31" t="s">
        <v>80</v>
      </c>
      <c r="C38" s="188" t="s">
        <v>110</v>
      </c>
      <c r="D38" s="189"/>
      <c r="E38" s="33" t="s">
        <v>81</v>
      </c>
      <c r="F38" s="33" t="s">
        <v>89</v>
      </c>
    </row>
  </sheetData>
  <mergeCells count="28">
    <mergeCell ref="C38:D38"/>
    <mergeCell ref="B15:C15"/>
    <mergeCell ref="A26:A33"/>
    <mergeCell ref="A34:A38"/>
    <mergeCell ref="A15:A25"/>
    <mergeCell ref="B26:C26"/>
    <mergeCell ref="C28:C29"/>
    <mergeCell ref="C17:C21"/>
    <mergeCell ref="C34:D34"/>
    <mergeCell ref="B28:B33"/>
    <mergeCell ref="C30:C31"/>
    <mergeCell ref="C32:C33"/>
    <mergeCell ref="E1:F1"/>
    <mergeCell ref="A1:A14"/>
    <mergeCell ref="B3:B14"/>
    <mergeCell ref="C36:D36"/>
    <mergeCell ref="C37:D37"/>
    <mergeCell ref="B1:C1"/>
    <mergeCell ref="C3:C9"/>
    <mergeCell ref="C11:C12"/>
    <mergeCell ref="C13:C14"/>
    <mergeCell ref="B17:B25"/>
    <mergeCell ref="C22:C23"/>
    <mergeCell ref="C24:C25"/>
    <mergeCell ref="C35:D35"/>
    <mergeCell ref="E15:F15"/>
    <mergeCell ref="E26:F26"/>
    <mergeCell ref="E34:F34"/>
  </mergeCells>
  <phoneticPr fontId="2" type="noConversion"/>
  <pageMargins left="0.7" right="0.7" top="0.75" bottom="0.75" header="0.3" footer="0.3"/>
  <pageSetup paperSize="9" scale="88" fitToHeight="0" orientation="portrait" r:id="rId1"/>
  <rowBreaks count="1" manualBreakCount="1">
    <brk id="3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B39D5-B6D9-421A-A494-29A44B2EADB5}">
  <sheetPr>
    <pageSetUpPr fitToPage="1"/>
  </sheetPr>
  <dimension ref="A1:F42"/>
  <sheetViews>
    <sheetView view="pageBreakPreview" zoomScaleNormal="85" zoomScaleSheetLayoutView="100" workbookViewId="0">
      <selection activeCell="A38" sqref="A38:C41"/>
    </sheetView>
  </sheetViews>
  <sheetFormatPr defaultRowHeight="17"/>
  <cols>
    <col min="1" max="1" width="14.58203125" style="1" customWidth="1"/>
    <col min="2" max="2" width="24.33203125" style="37" customWidth="1"/>
    <col min="3" max="3" width="18.25" style="50" customWidth="1"/>
    <col min="5" max="5" width="29.08203125" bestFit="1" customWidth="1"/>
  </cols>
  <sheetData>
    <row r="1" spans="1:6" ht="25" customHeight="1" thickBot="1">
      <c r="A1" s="40" t="s">
        <v>116</v>
      </c>
      <c r="B1" s="58" t="s">
        <v>137</v>
      </c>
      <c r="C1" s="75" t="s">
        <v>138</v>
      </c>
      <c r="E1" t="s">
        <v>192</v>
      </c>
      <c r="F1" t="s">
        <v>178</v>
      </c>
    </row>
    <row r="2" spans="1:6" ht="24.65" customHeight="1" thickBot="1">
      <c r="A2" s="59" t="s">
        <v>179</v>
      </c>
      <c r="B2" s="60" t="s">
        <v>117</v>
      </c>
      <c r="C2" s="61" t="s">
        <v>146</v>
      </c>
      <c r="E2" t="str">
        <f>A2&amp;B2</f>
        <v>고교부_헤어헤어 스타일링</v>
      </c>
      <c r="F2" t="s">
        <v>185</v>
      </c>
    </row>
    <row r="3" spans="1:6" ht="15" customHeight="1" thickBot="1">
      <c r="A3" s="34"/>
      <c r="B3" s="71"/>
      <c r="C3" s="72"/>
      <c r="E3" t="str">
        <f t="shared" ref="E3:E42" si="0">A3&amp;B3</f>
        <v/>
      </c>
      <c r="F3" t="s">
        <v>186</v>
      </c>
    </row>
    <row r="4" spans="1:6" ht="24.65" customHeight="1">
      <c r="A4" s="52" t="s">
        <v>180</v>
      </c>
      <c r="B4" s="62" t="s">
        <v>115</v>
      </c>
      <c r="C4" s="53" t="s">
        <v>150</v>
      </c>
      <c r="E4" t="str">
        <f t="shared" si="0"/>
        <v>고교부_메이크업패션메이크업</v>
      </c>
      <c r="F4" t="s">
        <v>187</v>
      </c>
    </row>
    <row r="5" spans="1:6" ht="25" customHeight="1" thickBot="1">
      <c r="A5" s="83" t="s">
        <v>186</v>
      </c>
      <c r="B5" s="63" t="s">
        <v>47</v>
      </c>
      <c r="C5" s="64" t="s">
        <v>151</v>
      </c>
      <c r="E5" t="str">
        <f t="shared" si="0"/>
        <v>고교부_메이크업웨딩메이크업</v>
      </c>
      <c r="F5" t="s">
        <v>188</v>
      </c>
    </row>
    <row r="6" spans="1:6" ht="15" customHeight="1" thickBot="1">
      <c r="A6" s="34"/>
      <c r="B6" s="71"/>
      <c r="C6" s="72"/>
      <c r="E6" t="str">
        <f t="shared" si="0"/>
        <v/>
      </c>
      <c r="F6" t="s">
        <v>189</v>
      </c>
    </row>
    <row r="7" spans="1:6" ht="24.65" customHeight="1">
      <c r="A7" s="76" t="s">
        <v>181</v>
      </c>
      <c r="B7" s="77" t="s">
        <v>166</v>
      </c>
      <c r="C7" s="78" t="s">
        <v>150</v>
      </c>
      <c r="E7" t="str">
        <f t="shared" si="0"/>
        <v>일반부_메이크업[국가]뷰티메이크업</v>
      </c>
      <c r="F7" t="s">
        <v>190</v>
      </c>
    </row>
    <row r="8" spans="1:6" ht="24.65" customHeight="1">
      <c r="A8" s="79" t="s">
        <v>187</v>
      </c>
      <c r="B8" s="35" t="s">
        <v>167</v>
      </c>
      <c r="C8" s="80" t="s">
        <v>152</v>
      </c>
      <c r="E8" t="str">
        <f t="shared" si="0"/>
        <v>일반부_메이크업[국가]속눈썹연장</v>
      </c>
      <c r="F8" t="s">
        <v>177</v>
      </c>
    </row>
    <row r="9" spans="1:6" ht="24.65" customHeight="1">
      <c r="A9" s="79" t="s">
        <v>187</v>
      </c>
      <c r="B9" s="35" t="s">
        <v>168</v>
      </c>
      <c r="C9" s="81" t="s">
        <v>153</v>
      </c>
      <c r="E9" t="str">
        <f t="shared" si="0"/>
        <v>일반부_메이크업[국가]시대메이크업</v>
      </c>
    </row>
    <row r="10" spans="1:6" ht="24.65" customHeight="1">
      <c r="A10" s="79" t="s">
        <v>187</v>
      </c>
      <c r="B10" s="35" t="s">
        <v>169</v>
      </c>
      <c r="C10" s="80" t="s">
        <v>154</v>
      </c>
      <c r="E10" t="str">
        <f t="shared" si="0"/>
        <v>일반부_메이크업[국가]캐릭터메이크업</v>
      </c>
    </row>
    <row r="11" spans="1:6" ht="24.65" customHeight="1">
      <c r="A11" s="79" t="s">
        <v>187</v>
      </c>
      <c r="B11" s="35" t="s">
        <v>10</v>
      </c>
      <c r="C11" s="81" t="s">
        <v>155</v>
      </c>
      <c r="E11" t="str">
        <f t="shared" si="0"/>
        <v>일반부_메이크업마네킨 바디아트</v>
      </c>
    </row>
    <row r="12" spans="1:6" ht="24.65" customHeight="1">
      <c r="A12" s="79" t="s">
        <v>187</v>
      </c>
      <c r="B12" s="35" t="s">
        <v>11</v>
      </c>
      <c r="C12" s="81" t="s">
        <v>156</v>
      </c>
      <c r="E12" t="str">
        <f t="shared" si="0"/>
        <v>일반부_메이크업바디아트</v>
      </c>
    </row>
    <row r="13" spans="1:6" ht="24.65" customHeight="1">
      <c r="A13" s="79" t="s">
        <v>187</v>
      </c>
      <c r="B13" s="35" t="s">
        <v>65</v>
      </c>
      <c r="C13" s="82" t="s">
        <v>157</v>
      </c>
      <c r="E13" t="str">
        <f t="shared" si="0"/>
        <v>일반부_메이크업뷰티디자인</v>
      </c>
    </row>
    <row r="14" spans="1:6" ht="24.65" customHeight="1">
      <c r="A14" s="79" t="s">
        <v>187</v>
      </c>
      <c r="B14" s="35" t="s">
        <v>9</v>
      </c>
      <c r="C14" s="82" t="s">
        <v>157</v>
      </c>
      <c r="E14" t="str">
        <f t="shared" si="0"/>
        <v>일반부_메이크업뷰티일러스트</v>
      </c>
    </row>
    <row r="15" spans="1:6" ht="27" customHeight="1">
      <c r="A15" s="79" t="s">
        <v>187</v>
      </c>
      <c r="B15" s="35" t="s">
        <v>8</v>
      </c>
      <c r="C15" s="81" t="s">
        <v>158</v>
      </c>
      <c r="E15" t="str">
        <f t="shared" si="0"/>
        <v>일반부_메이크업아트마스크</v>
      </c>
    </row>
    <row r="16" spans="1:6" ht="24.65" customHeight="1">
      <c r="A16" s="79" t="s">
        <v>187</v>
      </c>
      <c r="B16" s="35" t="s">
        <v>3</v>
      </c>
      <c r="C16" s="81" t="s">
        <v>153</v>
      </c>
      <c r="E16" t="str">
        <f t="shared" si="0"/>
        <v>일반부_메이크업웨딩메이크업</v>
      </c>
    </row>
    <row r="17" spans="1:5" ht="24.65" customHeight="1">
      <c r="A17" s="79" t="s">
        <v>187</v>
      </c>
      <c r="B17" s="35" t="s">
        <v>86</v>
      </c>
      <c r="C17" s="81" t="s">
        <v>158</v>
      </c>
      <c r="E17" t="str">
        <f t="shared" si="0"/>
        <v>일반부_메이크업캐릭터(2D)메이크업</v>
      </c>
    </row>
    <row r="18" spans="1:5" ht="24.65" customHeight="1">
      <c r="A18" s="79" t="s">
        <v>187</v>
      </c>
      <c r="B18" s="35" t="s">
        <v>96</v>
      </c>
      <c r="C18" s="82" t="s">
        <v>157</v>
      </c>
      <c r="E18" t="str">
        <f t="shared" si="0"/>
        <v>일반부_메이크업캐릭터(3D)메이크업</v>
      </c>
    </row>
    <row r="19" spans="1:5" ht="24.65" customHeight="1">
      <c r="A19" s="79" t="s">
        <v>187</v>
      </c>
      <c r="B19" s="35" t="s">
        <v>88</v>
      </c>
      <c r="C19" s="81" t="s">
        <v>158</v>
      </c>
      <c r="E19" t="str">
        <f t="shared" si="0"/>
        <v xml:space="preserve">일반부_메이크업크리에이티브 메이크업 </v>
      </c>
    </row>
    <row r="20" spans="1:5" ht="24.65" customHeight="1" thickBot="1">
      <c r="A20" s="83" t="s">
        <v>187</v>
      </c>
      <c r="B20" s="84" t="s">
        <v>5</v>
      </c>
      <c r="C20" s="85" t="s">
        <v>157</v>
      </c>
      <c r="E20" t="str">
        <f t="shared" si="0"/>
        <v>일반부_메이크업환타지메이크업</v>
      </c>
    </row>
    <row r="21" spans="1:5" ht="15" customHeight="1" thickBot="1">
      <c r="A21" s="34"/>
      <c r="B21" s="71"/>
      <c r="C21" s="72"/>
      <c r="E21" t="str">
        <f t="shared" si="0"/>
        <v/>
      </c>
    </row>
    <row r="22" spans="1:5" ht="24.65" customHeight="1">
      <c r="A22" s="65" t="s">
        <v>182</v>
      </c>
      <c r="B22" s="66" t="s">
        <v>13</v>
      </c>
      <c r="C22" s="67" t="s">
        <v>159</v>
      </c>
      <c r="E22" t="str">
        <f t="shared" si="0"/>
        <v>일반부_헤어창작커트</v>
      </c>
    </row>
    <row r="23" spans="1:5" ht="27" customHeight="1">
      <c r="A23" s="54" t="s">
        <v>188</v>
      </c>
      <c r="B23" s="35" t="s">
        <v>170</v>
      </c>
      <c r="C23" s="46" t="s">
        <v>160</v>
      </c>
      <c r="E23" t="str">
        <f t="shared" si="0"/>
        <v>일반부_헤어[국가]단발형 이발</v>
      </c>
    </row>
    <row r="24" spans="1:5" ht="24.65" customHeight="1">
      <c r="A24" s="68" t="s">
        <v>188</v>
      </c>
      <c r="B24" s="35" t="s">
        <v>171</v>
      </c>
      <c r="C24" s="47" t="s">
        <v>161</v>
      </c>
      <c r="E24" t="str">
        <f t="shared" si="0"/>
        <v>일반부_헤어[국가]헤어퍼머넌트</v>
      </c>
    </row>
    <row r="25" spans="1:5" ht="24.65" customHeight="1">
      <c r="A25" s="54" t="s">
        <v>188</v>
      </c>
      <c r="B25" s="35" t="s">
        <v>19</v>
      </c>
      <c r="C25" s="47" t="s">
        <v>162</v>
      </c>
      <c r="E25" t="str">
        <f t="shared" si="0"/>
        <v>일반부_헤어창작업스타일</v>
      </c>
    </row>
    <row r="26" spans="1:5" ht="24.65" customHeight="1">
      <c r="A26" s="54" t="s">
        <v>188</v>
      </c>
      <c r="B26" s="35" t="s">
        <v>71</v>
      </c>
      <c r="C26" s="48" t="s">
        <v>163</v>
      </c>
      <c r="E26" t="str">
        <f t="shared" si="0"/>
        <v>일반부_헤어웨딩업스타일</v>
      </c>
    </row>
    <row r="27" spans="1:5" ht="27" customHeight="1" thickBot="1">
      <c r="A27" s="69" t="s">
        <v>188</v>
      </c>
      <c r="B27" s="57" t="s">
        <v>172</v>
      </c>
      <c r="C27" s="64" t="s">
        <v>164</v>
      </c>
      <c r="E27" t="str">
        <f t="shared" si="0"/>
        <v>일반부_헤어[국가]헤어커트</v>
      </c>
    </row>
    <row r="28" spans="1:5" ht="15" customHeight="1" thickBot="1">
      <c r="A28" s="34"/>
      <c r="B28" s="71"/>
      <c r="C28" s="72"/>
      <c r="E28" t="str">
        <f t="shared" si="0"/>
        <v/>
      </c>
    </row>
    <row r="29" spans="1:5" ht="24.65" customHeight="1" thickBot="1">
      <c r="A29" s="70" t="s">
        <v>183</v>
      </c>
      <c r="B29" s="86" t="s">
        <v>173</v>
      </c>
      <c r="C29" s="61" t="s">
        <v>153</v>
      </c>
      <c r="E29" t="str">
        <f t="shared" si="0"/>
        <v>일반부_피부[국가]페이셜</v>
      </c>
    </row>
    <row r="30" spans="1:5" ht="15" customHeight="1" thickBot="1">
      <c r="A30" s="34"/>
      <c r="B30" s="87"/>
      <c r="C30" s="72"/>
      <c r="E30" t="str">
        <f t="shared" si="0"/>
        <v/>
      </c>
    </row>
    <row r="31" spans="1:5" ht="24.65" customHeight="1">
      <c r="A31" s="51" t="s">
        <v>184</v>
      </c>
      <c r="B31" s="88" t="s">
        <v>174</v>
      </c>
      <c r="C31" s="67" t="s">
        <v>160</v>
      </c>
      <c r="E31" t="str">
        <f t="shared" si="0"/>
        <v>일반부_네일[국가]매니큐어</v>
      </c>
    </row>
    <row r="32" spans="1:5" ht="27" customHeight="1">
      <c r="A32" s="54" t="s">
        <v>190</v>
      </c>
      <c r="B32" s="89" t="s">
        <v>16</v>
      </c>
      <c r="C32" s="46" t="s">
        <v>158</v>
      </c>
      <c r="E32" t="str">
        <f t="shared" si="0"/>
        <v>일반부_네일믹스미디어</v>
      </c>
    </row>
    <row r="33" spans="1:5" ht="24.65" customHeight="1">
      <c r="A33" s="55" t="s">
        <v>190</v>
      </c>
      <c r="B33" s="89" t="s">
        <v>175</v>
      </c>
      <c r="C33" s="47" t="s">
        <v>161</v>
      </c>
      <c r="E33" t="str">
        <f t="shared" si="0"/>
        <v>일반부_네일[국가]젤메니큐어</v>
      </c>
    </row>
    <row r="34" spans="1:5" ht="24.65" customHeight="1">
      <c r="A34" s="54" t="s">
        <v>190</v>
      </c>
      <c r="B34" s="89" t="s">
        <v>15</v>
      </c>
      <c r="C34" s="47" t="s">
        <v>157</v>
      </c>
      <c r="E34" t="str">
        <f t="shared" si="0"/>
        <v>일반부_네일평면아트</v>
      </c>
    </row>
    <row r="35" spans="1:5" ht="24.65" customHeight="1">
      <c r="A35" s="54" t="s">
        <v>190</v>
      </c>
      <c r="B35" s="89" t="s">
        <v>176</v>
      </c>
      <c r="C35" s="48" t="s">
        <v>151</v>
      </c>
      <c r="E35" t="str">
        <f t="shared" si="0"/>
        <v>일반부_네일[국가]인조네일</v>
      </c>
    </row>
    <row r="36" spans="1:5" ht="24.65" customHeight="1" thickBot="1">
      <c r="A36" s="56" t="s">
        <v>190</v>
      </c>
      <c r="B36" s="90" t="s">
        <v>14</v>
      </c>
      <c r="C36" s="64" t="s">
        <v>165</v>
      </c>
      <c r="E36" t="str">
        <f t="shared" si="0"/>
        <v>일반부_네일살롱아트</v>
      </c>
    </row>
    <row r="37" spans="1:5" ht="15" customHeight="1" thickBot="1">
      <c r="A37" s="34"/>
      <c r="B37" s="87"/>
      <c r="C37" s="72"/>
      <c r="E37" t="str">
        <f t="shared" si="0"/>
        <v/>
      </c>
    </row>
    <row r="38" spans="1:5" ht="24.65" customHeight="1">
      <c r="A38" s="51" t="s">
        <v>57</v>
      </c>
      <c r="B38" s="91" t="s">
        <v>78</v>
      </c>
      <c r="C38" s="73" t="s">
        <v>147</v>
      </c>
      <c r="E38" t="str">
        <f t="shared" si="0"/>
        <v>마스터부네일아트</v>
      </c>
    </row>
    <row r="39" spans="1:5" ht="24.65" customHeight="1">
      <c r="A39" s="54" t="s">
        <v>177</v>
      </c>
      <c r="B39" s="92" t="s">
        <v>75</v>
      </c>
      <c r="C39" s="49" t="s">
        <v>149</v>
      </c>
      <c r="E39" t="str">
        <f t="shared" si="0"/>
        <v>마스터부메이크업</v>
      </c>
    </row>
    <row r="40" spans="1:5" ht="24.65" customHeight="1">
      <c r="A40" s="54" t="s">
        <v>177</v>
      </c>
      <c r="B40" s="92" t="s">
        <v>80</v>
      </c>
      <c r="C40" s="49" t="s">
        <v>148</v>
      </c>
      <c r="E40" t="str">
        <f t="shared" si="0"/>
        <v>마스터부이용사</v>
      </c>
    </row>
    <row r="41" spans="1:5" ht="24.65" customHeight="1" thickBot="1">
      <c r="A41" s="56" t="s">
        <v>177</v>
      </c>
      <c r="B41" s="93" t="s">
        <v>77</v>
      </c>
      <c r="C41" s="74" t="s">
        <v>147</v>
      </c>
      <c r="E41" t="str">
        <f t="shared" si="0"/>
        <v>마스터부헤어아트</v>
      </c>
    </row>
    <row r="42" spans="1:5">
      <c r="E42" t="str">
        <f t="shared" si="0"/>
        <v/>
      </c>
    </row>
  </sheetData>
  <sortState xmlns:xlrd2="http://schemas.microsoft.com/office/spreadsheetml/2017/richdata2" ref="A32:C36">
    <sortCondition ref="A32:A36"/>
  </sortState>
  <phoneticPr fontId="2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19</vt:i4>
      </vt:variant>
    </vt:vector>
  </HeadingPairs>
  <TitlesOfParts>
    <vt:vector size="24" baseType="lpstr">
      <vt:lpstr>1_단체접수(고교일반)</vt:lpstr>
      <vt:lpstr>2_개인접수(고교일반)</vt:lpstr>
      <vt:lpstr>3_마스터부신청서</vt:lpstr>
      <vt:lpstr>무한도전 종목안내</vt:lpstr>
      <vt:lpstr>부문종목선택</vt:lpstr>
      <vt:lpstr>'1_단체접수(고교일반)'!Print_Area</vt:lpstr>
      <vt:lpstr>부문종목선택!Print_Area</vt:lpstr>
      <vt:lpstr>고교부_메이크업</vt:lpstr>
      <vt:lpstr>고교부_헤어</vt:lpstr>
      <vt:lpstr>마스터부</vt:lpstr>
      <vt:lpstr>부문선택</vt:lpstr>
      <vt:lpstr>일반부_네일</vt:lpstr>
      <vt:lpstr>일반부_메이크업</vt:lpstr>
      <vt:lpstr>일반부_피부</vt:lpstr>
      <vt:lpstr>일반부_헤어</vt:lpstr>
      <vt:lpstr>'2_개인접수(고교일반)'!작품출품부문</vt:lpstr>
      <vt:lpstr>'3_마스터부신청서'!작품출품부문</vt:lpstr>
      <vt:lpstr>작품출품부문</vt:lpstr>
      <vt:lpstr>'2_개인접수(고교일반)'!현장_국가실기</vt:lpstr>
      <vt:lpstr>'3_마스터부신청서'!현장_국가실기</vt:lpstr>
      <vt:lpstr>'2_개인접수(고교일반)'!현장_일반실기</vt:lpstr>
      <vt:lpstr>'3_마스터부신청서'!현장_일반실기</vt:lpstr>
      <vt:lpstr>부문종목선택!현장_일반실기</vt:lpstr>
      <vt:lpstr>현장_일반실기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190112</dc:creator>
  <cp:lastModifiedBy>분장협회 kmaa</cp:lastModifiedBy>
  <cp:lastPrinted>2025-03-14T04:34:37Z</cp:lastPrinted>
  <dcterms:created xsi:type="dcterms:W3CDTF">2019-08-28T01:33:40Z</dcterms:created>
  <dcterms:modified xsi:type="dcterms:W3CDTF">2025-05-12T06:45:25Z</dcterms:modified>
</cp:coreProperties>
</file>